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8640" windowHeight="8565" activeTab="1"/>
  </bookViews>
  <sheets>
    <sheet name="Доходи" sheetId="1" r:id="rId1"/>
    <sheet name="Видатки" sheetId="2" r:id="rId2"/>
    <sheet name="Лист1" sheetId="3" state="hidden" r:id="rId3"/>
  </sheets>
  <definedNames>
    <definedName name="_xlnm.Print_Titles" localSheetId="1">'Видатки'!$1:$1</definedName>
    <definedName name="_xlnm.Print_Titles" localSheetId="0">'Доходи'!$3:$3</definedName>
    <definedName name="_xlnm.Print_Area" localSheetId="1">'Видатки'!$A$1:$G$128</definedName>
    <definedName name="_xlnm.Print_Area" localSheetId="0">'Доходи'!$A$1:$G$68</definedName>
    <definedName name="_xlnm.Print_Area" localSheetId="2">'Лист1'!$A$1:$J$11</definedName>
  </definedNames>
  <calcPr fullCalcOnLoad="1"/>
</workbook>
</file>

<file path=xl/sharedStrings.xml><?xml version="1.0" encoding="utf-8"?>
<sst xmlns="http://schemas.openxmlformats.org/spreadsheetml/2006/main" count="236" uniqueCount="192">
  <si>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</si>
  <si>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</si>
  <si>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</si>
  <si>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</si>
  <si>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</si>
  <si>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</si>
  <si>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</si>
  <si>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неподаткові надходження</t>
  </si>
  <si>
    <t>Інші надходження</t>
  </si>
  <si>
    <t>Офіційні трансферти</t>
  </si>
  <si>
    <t>Дотації</t>
  </si>
  <si>
    <t>Субвенції</t>
  </si>
  <si>
    <t>Податок з власників транспортних засобів та інших самохідних машин і механізмів</t>
  </si>
  <si>
    <t>Власні надходження бюджетних установ</t>
  </si>
  <si>
    <t>Збір за забруднення навколишнього природного середовища</t>
  </si>
  <si>
    <t>Резервний фонд</t>
  </si>
  <si>
    <t xml:space="preserve">Повернення коштів, наданих для кредитування індивідуальних сільських забудовників </t>
  </si>
  <si>
    <t xml:space="preserve">Повернення бюджетних позичок </t>
  </si>
  <si>
    <t>Надходження коштів від відшкодування втрат сільськогосподарського та лісгосподарського виробництва</t>
  </si>
  <si>
    <t>250908</t>
  </si>
  <si>
    <t>Повернення коштів, наданих для кредитування  громадян на будівництво (реконструкцію) та придбання житла</t>
  </si>
  <si>
    <t xml:space="preserve">Контроль </t>
  </si>
  <si>
    <t>Податок з доходів фізичних осіб</t>
  </si>
  <si>
    <t>Витрати,пов'язані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</si>
  <si>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Разом по загальному фонду</t>
  </si>
  <si>
    <t xml:space="preserve">ВСЬОГО ВИДАТКІВ  </t>
  </si>
  <si>
    <t>ВСЬОГО КРЕДИТУВАННЯ</t>
  </si>
  <si>
    <t>Загальний фонд</t>
  </si>
  <si>
    <t>Всього доходів загального фонду</t>
  </si>
  <si>
    <t xml:space="preserve">Субвенція з обласного бюджету </t>
  </si>
  <si>
    <t>Контроль ЗФ</t>
  </si>
  <si>
    <t>Контроль СФ</t>
  </si>
  <si>
    <t>Надання пільгового довгострокового кредиту громадянам на будівництво (реконструкцію) та  придбання житла</t>
  </si>
  <si>
    <t>Надання державного пільгового кредиту індивідуальним сільським забудовникам</t>
  </si>
  <si>
    <t>Кошти передані із заг.фонду до бюджету розвитку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</si>
  <si>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</si>
  <si>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</si>
  <si>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</si>
  <si>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</si>
  <si>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>інші розрахунки</t>
  </si>
  <si>
    <t xml:space="preserve"> 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</si>
  <si>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</si>
  <si>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Субвенція з державного бюджету місцевим бюджетам на придбання вагонів для комунального електротранспорту</t>
  </si>
  <si>
    <t>Субвенція з державного бюджету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t>
  </si>
  <si>
    <t>Субвенція з державного бюджету на будівництво, реконструкцію, ремонт автомобільних доріг комунальної власності</t>
  </si>
  <si>
    <t>План на звітний період (тис.грн.)</t>
  </si>
  <si>
    <t xml:space="preserve">Інші видатки </t>
  </si>
  <si>
    <t>250378</t>
  </si>
  <si>
    <t xml:space="preserve">Трансферти з державного бюджету, передані бюджетам нижчого рівня </t>
  </si>
  <si>
    <t xml:space="preserve">     в тому числі:</t>
  </si>
  <si>
    <t xml:space="preserve"> -   субвенції</t>
  </si>
  <si>
    <t>Разом по спеціальному фонду</t>
  </si>
  <si>
    <t>Виконано (тис.грн.)</t>
  </si>
  <si>
    <t>загальний фонд</t>
  </si>
  <si>
    <t>спеціальний фонд</t>
  </si>
  <si>
    <t>ДОХОДИ  ЗАГАЛЬНОГО ФОНДУ</t>
  </si>
  <si>
    <t>Всьго власних доходів</t>
  </si>
  <si>
    <t>ДОХОДИ  СПЕЦІАЛЬНОГО ФОНДУ</t>
  </si>
  <si>
    <t>РАЗОМ ДОХОДІВ</t>
  </si>
  <si>
    <t>тис. грн.</t>
  </si>
  <si>
    <t>Показник</t>
  </si>
  <si>
    <t>Спеціальний  фонд</t>
  </si>
  <si>
    <t>Разом</t>
  </si>
  <si>
    <t>Доходи, що збираються на території області</t>
  </si>
  <si>
    <t>Трансферти</t>
  </si>
  <si>
    <t>Всього доходів</t>
  </si>
  <si>
    <t>Всього видатків</t>
  </si>
  <si>
    <t>Кредитування</t>
  </si>
  <si>
    <t>Фінансування</t>
  </si>
  <si>
    <t>Трансферти з державного бюджету, що передаються бюджетам нижчого рівня (субвенції)</t>
  </si>
  <si>
    <t>Субвенція з державного бюджету  на фінансування ремонту приміщень управлінь праці та соціального захисту для здійснення заходів з виконання спільного із Світовим банком проекту "Вдосконалення системи соціальної допомоги"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</si>
  <si>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</si>
  <si>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</si>
  <si>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</si>
  <si>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Частина чистого прибутку (доходу) комунальних унітарних підприємств та їх об'єднання,що вилучається до бюджету</t>
  </si>
  <si>
    <t>Додаткова дотація з державного бюджету місцевим бюджетам на вирівнювання фінансової забезпеченості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</si>
  <si>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</si>
  <si>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 xml:space="preserve">Субвенція з державного бюджету місцевим бюджетам на здійснення заходів щодо соціально-економічного  розвитку регіонів за напрямком, які закріплені за Міністерством регіонального розвитку та будівництва України </t>
  </si>
  <si>
    <t>Збір за спеціальне використання лісових ресурсів</t>
  </si>
  <si>
    <t>Збір за спеціальне використання води</t>
  </si>
  <si>
    <t>Плата за користування надрами</t>
  </si>
  <si>
    <t>Плата за використання інших природних ресурсів</t>
  </si>
  <si>
    <t>Плата за надані в оренду ставки, що знаходяться в басейнах   річок загальнодержавного значення</t>
  </si>
  <si>
    <t>Субвенція на проведення видатків місцевих бюджетів, що враховуються при визначенні обсягу міжбюджетних трансфертів</t>
  </si>
  <si>
    <t>Збір за першу реєстрацію транспортного засобу</t>
  </si>
  <si>
    <t>Екологічний податок</t>
  </si>
  <si>
    <t>240000</t>
  </si>
  <si>
    <t>200000</t>
  </si>
  <si>
    <t>Охорона навколишнього природного середовища та ядерна безпека</t>
  </si>
  <si>
    <t>Кошти, що передаються із загального фонду бюджету до бюджету розвитку (спеціального фонду)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</si>
  <si>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</si>
  <si>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Всього доходів спеціального фонду</t>
  </si>
  <si>
    <t>ВИДАТКИ  ЗАГАЛЬНОГО ФОНДУ</t>
  </si>
  <si>
    <t>Всього видатків  загального фонду (з урахуванням трансфертів)</t>
  </si>
  <si>
    <t>ВИДАТКИ  СПЕЦІАЛЬНОГО ФОНДУ</t>
  </si>
  <si>
    <t>КРЕДИТУВАННЯ  ЗАГАЛЬНОГО ФОНДУ</t>
  </si>
  <si>
    <t>Всього кредитування загального фонду</t>
  </si>
  <si>
    <t>Всього видатків спеціального фонду (з урахуванням трансфертів)</t>
  </si>
  <si>
    <t>Державне управління</t>
  </si>
  <si>
    <t>Освіта</t>
  </si>
  <si>
    <t>Охорона здоров'я</t>
  </si>
  <si>
    <t>Соціальний захист, соціальне забезпечення</t>
  </si>
  <si>
    <t>Культура і мистецтво</t>
  </si>
  <si>
    <t>Засоби масової інформації</t>
  </si>
  <si>
    <t>Фізична культура і спорт</t>
  </si>
  <si>
    <t>Будівництво</t>
  </si>
  <si>
    <t>Інші послуги, пов'язані з економічною діяльністю</t>
  </si>
  <si>
    <t>Видатки, не віднесені до основних груп</t>
  </si>
  <si>
    <t>Цiльовi фонди</t>
  </si>
  <si>
    <t>КРЕДИТУВАННЯ  СПЕЦІАЛЬНОГО ФОНДУ</t>
  </si>
  <si>
    <t>Всього кредитування спеціального фонду</t>
  </si>
  <si>
    <t>Джерела фінансування дефіциту бюджету</t>
  </si>
  <si>
    <t xml:space="preserve"> -   додаткові дотації</t>
  </si>
  <si>
    <t>Фінансування за рахунок коштів єдиного казначейського рахунку</t>
  </si>
  <si>
    <t>Частина чистого прибутку (доходу) державних унітарних підприємств та їх об'єднань,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</si>
  <si>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t>
  </si>
  <si>
    <t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</si>
  <si>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</si>
  <si>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</si>
  <si>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</si>
  <si>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Збори та плата за спеціальне використання природних ресурсів</t>
  </si>
  <si>
    <t>Плата за розміщення тимчасово вільних коштів місцевих бюджетів</t>
  </si>
  <si>
    <t>Надходження від орендної плати за користування цілісним майновим комплексом та іншим державним майном</t>
  </si>
  <si>
    <t>Доходи від операцій з капіталом</t>
  </si>
  <si>
    <t>Дотації вирівнювання з державного бюджету місцевим бюджетам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</si>
  <si>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</si>
  <si>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</si>
  <si>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</si>
  <si>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</si>
  <si>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</si>
  <si>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</si>
  <si>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</si>
  <si>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</si>
  <si>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Доходи від операцій з кредитування та надання гарантій</t>
  </si>
  <si>
    <t>Кошти від відчуження майна, що належить Автономній Республіці Крим та майна, що перебуває в комунальній власності</t>
  </si>
  <si>
    <t>Зміни обсягів бюджетних коштів</t>
  </si>
  <si>
    <t>Розміщення бюджетних коштів на депозитах або придбання цінних паперів</t>
  </si>
  <si>
    <t>Повернення бюджетних коштів з депозитів, надходження внаслідок продажу/пред'явлення цінних паперів</t>
  </si>
  <si>
    <t xml:space="preserve">Зміни обсягів депозитів і цінних паперів, що використовуються для управління ліквідністю </t>
  </si>
  <si>
    <t>На початок року</t>
  </si>
  <si>
    <t>На кінець періоду</t>
  </si>
  <si>
    <t xml:space="preserve">Інші розрахунки </t>
  </si>
  <si>
    <t>Соціальний захист та соціальне забезпечення</t>
  </si>
  <si>
    <t>Сiльське і лісове господарство, рибне господарство та мисливство</t>
  </si>
  <si>
    <t>Транспорт, дорожнє господарство, зв'язок, телекомунікації та інформатика</t>
  </si>
  <si>
    <t>Запобігання та ліквідація надзвичайних ситуацій та наслідків стихійного лиха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</si>
  <si>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</si>
  <si>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підвищення рівня матеріального забезпечення інвалідів І чи ІІ групи внаслідок психічного розладу</t>
  </si>
  <si>
    <t>Додаткова дотація з державного бюджету місцевим бюджетам на оплату праці працівникам бюджетних установ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</si>
  <si>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</si>
  <si>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</si>
  <si>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</si>
  <si>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оплату працівників відповідно до тарифної сітки                                                                                              </t>
  </si>
  <si>
    <t xml:space="preserve">         на поліпшення умов оплати праці медичних працівників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</si>
  <si>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</si>
  <si>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</si>
  <si>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</si>
  <si>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</si>
  <si>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</si>
  <si>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</si>
  <si>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</si>
  <si>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</si>
  <si>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</si>
  <si>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соціально-економічний розвиток</t>
  </si>
  <si>
    <t xml:space="preserve">         на центр соц. реабілітації  дітей-інвалідів </t>
  </si>
  <si>
    <t xml:space="preserve">         на вибори</t>
  </si>
  <si>
    <t xml:space="preserve">         на реалізацію пріоритетів розвитку регіонів</t>
  </si>
  <si>
    <t xml:space="preserve">         заблоковані в банку "Україна"</t>
  </si>
  <si>
    <t xml:space="preserve">         транспорт</t>
  </si>
  <si>
    <t xml:space="preserve">         бюджет розвитку</t>
  </si>
  <si>
    <t xml:space="preserve">         гастрольні заходи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</si>
  <si>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</si>
  <si>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</si>
  <si>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с/г</t>
  </si>
  <si>
    <t xml:space="preserve">         природа</t>
  </si>
  <si>
    <t xml:space="preserve">         на утилізацію пестицидів</t>
  </si>
  <si>
    <t xml:space="preserve">         на будівництво, ремонт та реконструкцію доріг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</si>
  <si>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</si>
  <si>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</si>
  <si>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</t>
  </si>
  <si>
    <t xml:space="preserve">         на фінансування НІКЗ "Гетьманська столиця" у м. Батурині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</si>
  <si>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</si>
  <si>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 xml:space="preserve">Субвенція з державного бюджту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зв’язку з невідповідністю фактичної вартості теплової енергії та послуг з централізованого водопостачання та водовідведення,  тарифам, що затверджувалися та/або погоджувалися органамси державної влади чи місцевого самоврядування  </t>
  </si>
  <si>
    <t>Зведені показники виконання обласного бюджету за січень-вересень 2012 року</t>
  </si>
  <si>
    <t xml:space="preserve">         на оплату праці працівникам бюджетних установ</t>
  </si>
  <si>
    <t>Субвенція з державного бюджту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</t>
  </si>
  <si>
    <t>Виконання обласного бюджету за січень-вересень 2012 року</t>
  </si>
  <si>
    <t>План на рік (тис.грн.)</t>
  </si>
  <si>
    <t>Виконання плану на рік (%)</t>
  </si>
  <si>
    <t xml:space="preserve">Виконання плану звітного періоду (%)  </t>
  </si>
  <si>
    <t>План на рік  (тис.грн.)</t>
  </si>
  <si>
    <t xml:space="preserve">Виконання (%)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</si>
</sst>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#,##0.0"/>
    <numFmt numFmtId="183" formatCode="#,##0.000"/>
    <numFmt numFmtId="184" formatCode="#,##0.00000"/>
    <numFmt numFmtId="185" formatCode="#,##0.000000"/>
    <numFmt numFmtId="186" formatCode="#,##0.0000"/>
    <numFmt numFmtId="187" formatCode="#,##0.00_);\-#,##0.00"/>
    <numFmt numFmtId="188" formatCode="#,##0.00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 Cyr"/>
      <family val="0"/>
    </font>
    <font>
      <sz val="10"/>
      <color indexed="10"/>
      <name val="Times New Roman"/>
      <family val="1"/>
    </font>
    <font>
      <b/>
      <sz val="18"/>
      <name val="Times New Roman"/>
      <family val="1"/>
    </font>
    <font>
      <b/>
      <sz val="10"/>
      <color indexed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/>
    </xf>
    <xf numFmtId="182" fontId="4" fillId="0" borderId="0" xfId="0" applyNumberFormat="1" applyFont="1" applyFill="1" applyBorder="1" applyAlignment="1" applyProtection="1">
      <alignment horizontal="right" wrapText="1"/>
      <protection hidden="1"/>
    </xf>
    <xf numFmtId="182" fontId="8" fillId="0" borderId="10" xfId="0" applyNumberFormat="1" applyFont="1" applyFill="1" applyBorder="1" applyAlignment="1" applyProtection="1">
      <alignment vertical="center" wrapText="1"/>
      <protection hidden="1"/>
    </xf>
    <xf numFmtId="182" fontId="14" fillId="33" borderId="11" xfId="0" applyNumberFormat="1" applyFont="1" applyFill="1" applyBorder="1" applyAlignment="1" applyProtection="1">
      <alignment horizontal="right"/>
      <protection hidden="1"/>
    </xf>
    <xf numFmtId="182" fontId="11" fillId="0" borderId="0" xfId="0" applyNumberFormat="1" applyFont="1" applyFill="1" applyBorder="1" applyAlignment="1" applyProtection="1">
      <alignment horizontal="right" wrapText="1"/>
      <protection hidden="1"/>
    </xf>
    <xf numFmtId="0" fontId="12" fillId="0" borderId="11" xfId="0" applyFont="1" applyFill="1" applyBorder="1" applyAlignment="1">
      <alignment horizontal="center" vertical="center" wrapText="1"/>
    </xf>
    <xf numFmtId="182" fontId="11" fillId="0" borderId="0" xfId="0" applyNumberFormat="1" applyFont="1" applyFill="1" applyBorder="1" applyAlignment="1" applyProtection="1">
      <alignment horizontal="right"/>
      <protection hidden="1"/>
    </xf>
    <xf numFmtId="182" fontId="7" fillId="33" borderId="11" xfId="0" applyNumberFormat="1" applyFont="1" applyFill="1" applyBorder="1" applyAlignment="1" applyProtection="1">
      <alignment horizontal="right"/>
      <protection hidden="1"/>
    </xf>
    <xf numFmtId="182" fontId="5" fillId="0" borderId="12" xfId="0" applyNumberFormat="1" applyFont="1" applyFill="1" applyBorder="1" applyAlignment="1" applyProtection="1">
      <alignment horizontal="right"/>
      <protection hidden="1"/>
    </xf>
    <xf numFmtId="182" fontId="5" fillId="0" borderId="13" xfId="0" applyNumberFormat="1" applyFont="1" applyFill="1" applyBorder="1" applyAlignment="1" applyProtection="1">
      <alignment horizontal="right"/>
      <protection hidden="1"/>
    </xf>
    <xf numFmtId="182" fontId="5" fillId="0" borderId="14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Alignment="1">
      <alignment/>
    </xf>
    <xf numFmtId="0" fontId="16" fillId="34" borderId="15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82" fontId="6" fillId="0" borderId="0" xfId="0" applyNumberFormat="1" applyFont="1" applyAlignment="1">
      <alignment/>
    </xf>
    <xf numFmtId="0" fontId="17" fillId="0" borderId="0" xfId="0" applyFont="1" applyAlignment="1">
      <alignment/>
    </xf>
    <xf numFmtId="0" fontId="5" fillId="0" borderId="18" xfId="0" applyFont="1" applyBorder="1" applyAlignment="1">
      <alignment wrapText="1"/>
    </xf>
    <xf numFmtId="182" fontId="5" fillId="0" borderId="19" xfId="0" applyNumberFormat="1" applyFont="1" applyBorder="1" applyAlignment="1">
      <alignment/>
    </xf>
    <xf numFmtId="182" fontId="5" fillId="0" borderId="20" xfId="0" applyNumberFormat="1" applyFont="1" applyBorder="1" applyAlignment="1">
      <alignment/>
    </xf>
    <xf numFmtId="182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 wrapText="1"/>
    </xf>
    <xf numFmtId="182" fontId="5" fillId="0" borderId="23" xfId="0" applyNumberFormat="1" applyFont="1" applyBorder="1" applyAlignment="1">
      <alignment/>
    </xf>
    <xf numFmtId="182" fontId="5" fillId="0" borderId="24" xfId="0" applyNumberFormat="1" applyFont="1" applyBorder="1" applyAlignment="1">
      <alignment/>
    </xf>
    <xf numFmtId="182" fontId="5" fillId="0" borderId="25" xfId="0" applyNumberFormat="1" applyFont="1" applyBorder="1" applyAlignment="1">
      <alignment/>
    </xf>
    <xf numFmtId="0" fontId="7" fillId="0" borderId="22" xfId="0" applyFont="1" applyBorder="1" applyAlignment="1">
      <alignment wrapText="1"/>
    </xf>
    <xf numFmtId="182" fontId="7" fillId="0" borderId="26" xfId="0" applyNumberFormat="1" applyFont="1" applyBorder="1" applyAlignment="1">
      <alignment/>
    </xf>
    <xf numFmtId="182" fontId="7" fillId="0" borderId="14" xfId="0" applyNumberFormat="1" applyFont="1" applyBorder="1" applyAlignment="1">
      <alignment/>
    </xf>
    <xf numFmtId="182" fontId="7" fillId="0" borderId="25" xfId="0" applyNumberFormat="1" applyFont="1" applyBorder="1" applyAlignment="1">
      <alignment/>
    </xf>
    <xf numFmtId="182" fontId="7" fillId="0" borderId="23" xfId="0" applyNumberFormat="1" applyFont="1" applyBorder="1" applyAlignment="1">
      <alignment/>
    </xf>
    <xf numFmtId="182" fontId="7" fillId="0" borderId="24" xfId="0" applyNumberFormat="1" applyFont="1" applyBorder="1" applyAlignment="1">
      <alignment/>
    </xf>
    <xf numFmtId="0" fontId="7" fillId="0" borderId="27" xfId="0" applyFont="1" applyBorder="1" applyAlignment="1">
      <alignment wrapText="1"/>
    </xf>
    <xf numFmtId="182" fontId="7" fillId="0" borderId="28" xfId="0" applyNumberFormat="1" applyFont="1" applyBorder="1" applyAlignment="1">
      <alignment/>
    </xf>
    <xf numFmtId="182" fontId="7" fillId="0" borderId="29" xfId="0" applyNumberFormat="1" applyFont="1" applyBorder="1" applyAlignment="1">
      <alignment/>
    </xf>
    <xf numFmtId="182" fontId="15" fillId="0" borderId="30" xfId="0" applyNumberFormat="1" applyFont="1" applyBorder="1" applyAlignment="1">
      <alignment/>
    </xf>
    <xf numFmtId="182" fontId="7" fillId="0" borderId="30" xfId="0" applyNumberFormat="1" applyFont="1" applyBorder="1" applyAlignment="1">
      <alignment/>
    </xf>
    <xf numFmtId="0" fontId="12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0" fontId="12" fillId="0" borderId="11" xfId="0" applyFont="1" applyFill="1" applyBorder="1" applyAlignment="1" applyProtection="1">
      <alignment horizontal="center" vertical="top" wrapText="1"/>
      <protection locked="0"/>
    </xf>
    <xf numFmtId="182" fontId="6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82" fontId="5" fillId="0" borderId="0" xfId="0" applyNumberFormat="1" applyFont="1" applyAlignment="1" applyProtection="1">
      <alignment/>
      <protection locked="0"/>
    </xf>
    <xf numFmtId="183" fontId="6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82" fontId="5" fillId="0" borderId="31" xfId="0" applyNumberFormat="1" applyFont="1" applyFill="1" applyBorder="1" applyAlignment="1" applyProtection="1">
      <alignment wrapText="1"/>
      <protection/>
    </xf>
    <xf numFmtId="0" fontId="7" fillId="0" borderId="16" xfId="0" applyFont="1" applyFill="1" applyBorder="1" applyAlignment="1" applyProtection="1">
      <alignment horizontal="center" vertical="top" wrapText="1"/>
      <protection locked="0"/>
    </xf>
    <xf numFmtId="181" fontId="10" fillId="33" borderId="16" xfId="0" applyNumberFormat="1" applyFont="1" applyFill="1" applyBorder="1" applyAlignment="1" applyProtection="1">
      <alignment horizontal="center"/>
      <protection hidden="1" locked="0"/>
    </xf>
    <xf numFmtId="0" fontId="7" fillId="33" borderId="11" xfId="0" applyFont="1" applyFill="1" applyBorder="1" applyAlignment="1" applyProtection="1">
      <alignment horizontal="left" wrapText="1"/>
      <protection hidden="1" locked="0"/>
    </xf>
    <xf numFmtId="0" fontId="14" fillId="33" borderId="11" xfId="0" applyFont="1" applyFill="1" applyBorder="1" applyAlignment="1" applyProtection="1">
      <alignment horizontal="center"/>
      <protection hidden="1" locked="0"/>
    </xf>
    <xf numFmtId="183" fontId="17" fillId="0" borderId="0" xfId="0" applyNumberFormat="1" applyFont="1" applyAlignment="1">
      <alignment/>
    </xf>
    <xf numFmtId="182" fontId="5" fillId="0" borderId="32" xfId="0" applyNumberFormat="1" applyFont="1" applyFill="1" applyBorder="1" applyAlignment="1" applyProtection="1">
      <alignment horizontal="right"/>
      <protection hidden="1"/>
    </xf>
    <xf numFmtId="182" fontId="5" fillId="0" borderId="14" xfId="0" applyNumberFormat="1" applyFont="1" applyFill="1" applyBorder="1" applyAlignment="1" applyProtection="1">
      <alignment horizontal="right" wrapText="1"/>
      <protection hidden="1"/>
    </xf>
    <xf numFmtId="182" fontId="5" fillId="0" borderId="31" xfId="0" applyNumberFormat="1" applyFont="1" applyFill="1" applyBorder="1" applyAlignment="1" applyProtection="1">
      <alignment horizontal="right"/>
      <protection hidden="1"/>
    </xf>
    <xf numFmtId="182" fontId="5" fillId="0" borderId="0" xfId="0" applyNumberFormat="1" applyFont="1" applyFill="1" applyBorder="1" applyAlignment="1" applyProtection="1">
      <alignment horizontal="right"/>
      <protection hidden="1"/>
    </xf>
    <xf numFmtId="0" fontId="5" fillId="0" borderId="13" xfId="0" applyFont="1" applyFill="1" applyBorder="1" applyAlignment="1" applyProtection="1">
      <alignment horizontal="left" wrapText="1"/>
      <protection hidden="1" locked="0"/>
    </xf>
    <xf numFmtId="0" fontId="7" fillId="33" borderId="31" xfId="0" applyFont="1" applyFill="1" applyBorder="1" applyAlignment="1" applyProtection="1">
      <alignment horizontal="left" wrapText="1"/>
      <protection locked="0"/>
    </xf>
    <xf numFmtId="0" fontId="7" fillId="0" borderId="31" xfId="0" applyFont="1" applyFill="1" applyBorder="1" applyAlignment="1" applyProtection="1">
      <alignment horizontal="left" wrapText="1"/>
      <protection locked="0"/>
    </xf>
    <xf numFmtId="0" fontId="5" fillId="0" borderId="31" xfId="0" applyFont="1" applyBorder="1" applyAlignment="1" applyProtection="1">
      <alignment horizontal="left" wrapText="1"/>
      <protection locked="0"/>
    </xf>
    <xf numFmtId="0" fontId="7" fillId="0" borderId="31" xfId="0" applyFont="1" applyBorder="1" applyAlignment="1" applyProtection="1">
      <alignment horizontal="left" wrapText="1"/>
      <protection locked="0"/>
    </xf>
    <xf numFmtId="0" fontId="13" fillId="0" borderId="14" xfId="0" applyFont="1" applyBorder="1" applyAlignment="1" applyProtection="1">
      <alignment horizontal="left" wrapText="1"/>
      <protection locked="0"/>
    </xf>
    <xf numFmtId="0" fontId="7" fillId="33" borderId="33" xfId="0" applyFont="1" applyFill="1" applyBorder="1" applyAlignment="1" applyProtection="1">
      <alignment horizontal="left" wrapText="1"/>
      <protection locked="0"/>
    </xf>
    <xf numFmtId="181" fontId="7" fillId="33" borderId="16" xfId="0" applyNumberFormat="1" applyFont="1" applyFill="1" applyBorder="1" applyAlignment="1" applyProtection="1">
      <alignment horizontal="center"/>
      <protection hidden="1" locked="0"/>
    </xf>
    <xf numFmtId="0" fontId="12" fillId="0" borderId="34" xfId="0" applyFont="1" applyFill="1" applyBorder="1" applyAlignment="1" applyProtection="1">
      <alignment horizontal="right" vertical="top" wrapText="1"/>
      <protection locked="0"/>
    </xf>
    <xf numFmtId="182" fontId="5" fillId="0" borderId="35" xfId="0" applyNumberFormat="1" applyFont="1" applyFill="1" applyBorder="1" applyAlignment="1" applyProtection="1">
      <alignment horizontal="right" wrapText="1"/>
      <protection/>
    </xf>
    <xf numFmtId="182" fontId="5" fillId="0" borderId="0" xfId="0" applyNumberFormat="1" applyFont="1" applyFill="1" applyBorder="1" applyAlignment="1" applyProtection="1">
      <alignment vertical="top" wrapText="1"/>
      <protection locked="0"/>
    </xf>
    <xf numFmtId="182" fontId="5" fillId="0" borderId="36" xfId="0" applyNumberFormat="1" applyFont="1" applyFill="1" applyBorder="1" applyAlignment="1" applyProtection="1">
      <alignment horizontal="right"/>
      <protection hidden="1"/>
    </xf>
    <xf numFmtId="182" fontId="5" fillId="0" borderId="25" xfId="0" applyNumberFormat="1" applyFont="1" applyFill="1" applyBorder="1" applyAlignment="1" applyProtection="1">
      <alignment horizontal="right"/>
      <protection hidden="1" locked="0"/>
    </xf>
    <xf numFmtId="182" fontId="5" fillId="0" borderId="25" xfId="0" applyNumberFormat="1" applyFont="1" applyFill="1" applyBorder="1" applyAlignment="1" applyProtection="1">
      <alignment horizontal="right"/>
      <protection hidden="1"/>
    </xf>
    <xf numFmtId="182" fontId="7" fillId="33" borderId="34" xfId="0" applyNumberFormat="1" applyFont="1" applyFill="1" applyBorder="1" applyAlignment="1" applyProtection="1">
      <alignment horizontal="right"/>
      <protection hidden="1"/>
    </xf>
    <xf numFmtId="182" fontId="14" fillId="33" borderId="34" xfId="0" applyNumberFormat="1" applyFont="1" applyFill="1" applyBorder="1" applyAlignment="1" applyProtection="1">
      <alignment horizontal="right"/>
      <protection hidden="1"/>
    </xf>
    <xf numFmtId="0" fontId="5" fillId="0" borderId="14" xfId="0" applyFont="1" applyBorder="1" applyAlignment="1" applyProtection="1">
      <alignment horizontal="justify" wrapText="1"/>
      <protection locked="0"/>
    </xf>
    <xf numFmtId="0" fontId="5" fillId="0" borderId="31" xfId="0" applyFont="1" applyBorder="1" applyAlignment="1" applyProtection="1">
      <alignment horizontal="justify" wrapText="1"/>
      <protection locked="0"/>
    </xf>
    <xf numFmtId="0" fontId="13" fillId="0" borderId="11" xfId="0" applyFont="1" applyBorder="1" applyAlignment="1" applyProtection="1">
      <alignment horizontal="justify" wrapText="1"/>
      <protection locked="0"/>
    </xf>
    <xf numFmtId="182" fontId="5" fillId="0" borderId="14" xfId="0" applyNumberFormat="1" applyFont="1" applyFill="1" applyBorder="1" applyAlignment="1" applyProtection="1">
      <alignment wrapText="1"/>
      <protection/>
    </xf>
    <xf numFmtId="182" fontId="5" fillId="0" borderId="25" xfId="0" applyNumberFormat="1" applyFont="1" applyFill="1" applyBorder="1" applyAlignment="1" applyProtection="1">
      <alignment horizontal="right" wrapText="1"/>
      <protection/>
    </xf>
    <xf numFmtId="182" fontId="7" fillId="33" borderId="37" xfId="0" applyNumberFormat="1" applyFont="1" applyFill="1" applyBorder="1" applyAlignment="1" applyProtection="1">
      <alignment wrapText="1"/>
      <protection/>
    </xf>
    <xf numFmtId="182" fontId="7" fillId="33" borderId="21" xfId="0" applyNumberFormat="1" applyFont="1" applyFill="1" applyBorder="1" applyAlignment="1" applyProtection="1">
      <alignment horizontal="right" wrapText="1"/>
      <protection/>
    </xf>
    <xf numFmtId="182" fontId="7" fillId="0" borderId="31" xfId="0" applyNumberFormat="1" applyFont="1" applyFill="1" applyBorder="1" applyAlignment="1" applyProtection="1">
      <alignment wrapText="1"/>
      <protection/>
    </xf>
    <xf numFmtId="182" fontId="7" fillId="0" borderId="35" xfId="0" applyNumberFormat="1" applyFont="1" applyFill="1" applyBorder="1" applyAlignment="1" applyProtection="1">
      <alignment horizontal="right" wrapText="1"/>
      <protection/>
    </xf>
    <xf numFmtId="182" fontId="5" fillId="0" borderId="31" xfId="0" applyNumberFormat="1" applyFont="1" applyFill="1" applyBorder="1" applyAlignment="1" applyProtection="1">
      <alignment horizontal="right" wrapText="1"/>
      <protection/>
    </xf>
    <xf numFmtId="182" fontId="7" fillId="33" borderId="31" xfId="0" applyNumberFormat="1" applyFont="1" applyFill="1" applyBorder="1" applyAlignment="1" applyProtection="1">
      <alignment horizontal="right" wrapText="1"/>
      <protection/>
    </xf>
    <xf numFmtId="182" fontId="7" fillId="33" borderId="35" xfId="0" applyNumberFormat="1" applyFont="1" applyFill="1" applyBorder="1" applyAlignment="1" applyProtection="1">
      <alignment horizontal="right" wrapText="1"/>
      <protection/>
    </xf>
    <xf numFmtId="182" fontId="7" fillId="0" borderId="32" xfId="0" applyNumberFormat="1" applyFont="1" applyFill="1" applyBorder="1" applyAlignment="1" applyProtection="1">
      <alignment horizontal="right" wrapText="1"/>
      <protection/>
    </xf>
    <xf numFmtId="182" fontId="7" fillId="0" borderId="38" xfId="0" applyNumberFormat="1" applyFont="1" applyFill="1" applyBorder="1" applyAlignment="1" applyProtection="1">
      <alignment horizontal="right" wrapText="1"/>
      <protection/>
    </xf>
    <xf numFmtId="182" fontId="7" fillId="0" borderId="31" xfId="0" applyNumberFormat="1" applyFont="1" applyFill="1" applyBorder="1" applyAlignment="1" applyProtection="1">
      <alignment horizontal="right" wrapText="1"/>
      <protection/>
    </xf>
    <xf numFmtId="182" fontId="7" fillId="33" borderId="33" xfId="0" applyNumberFormat="1" applyFont="1" applyFill="1" applyBorder="1" applyAlignment="1" applyProtection="1">
      <alignment wrapText="1"/>
      <protection/>
    </xf>
    <xf numFmtId="182" fontId="7" fillId="33" borderId="30" xfId="0" applyNumberFormat="1" applyFont="1" applyFill="1" applyBorder="1" applyAlignment="1" applyProtection="1">
      <alignment horizontal="right" wrapText="1"/>
      <protection/>
    </xf>
    <xf numFmtId="182" fontId="13" fillId="0" borderId="11" xfId="0" applyNumberFormat="1" applyFont="1" applyFill="1" applyBorder="1" applyAlignment="1" applyProtection="1">
      <alignment wrapText="1"/>
      <protection/>
    </xf>
    <xf numFmtId="182" fontId="13" fillId="0" borderId="34" xfId="0" applyNumberFormat="1" applyFont="1" applyFill="1" applyBorder="1" applyAlignment="1" applyProtection="1">
      <alignment horizontal="right" wrapText="1"/>
      <protection/>
    </xf>
    <xf numFmtId="0" fontId="19" fillId="0" borderId="0" xfId="0" applyFont="1" applyFill="1" applyAlignment="1">
      <alignment/>
    </xf>
    <xf numFmtId="0" fontId="5" fillId="0" borderId="13" xfId="0" applyFont="1" applyBorder="1" applyAlignment="1" applyProtection="1">
      <alignment horizontal="left" wrapText="1"/>
      <protection locked="0"/>
    </xf>
    <xf numFmtId="182" fontId="5" fillId="0" borderId="13" xfId="0" applyNumberFormat="1" applyFont="1" applyFill="1" applyBorder="1" applyAlignment="1" applyProtection="1">
      <alignment horizontal="right" wrapText="1"/>
      <protection/>
    </xf>
    <xf numFmtId="182" fontId="5" fillId="0" borderId="36" xfId="0" applyNumberFormat="1" applyFont="1" applyFill="1" applyBorder="1" applyAlignment="1" applyProtection="1">
      <alignment horizontal="right" wrapText="1"/>
      <protection/>
    </xf>
    <xf numFmtId="0" fontId="5" fillId="0" borderId="14" xfId="0" applyFont="1" applyBorder="1" applyAlignment="1" applyProtection="1">
      <alignment horizontal="left" wrapText="1"/>
      <protection locked="0"/>
    </xf>
    <xf numFmtId="182" fontId="5" fillId="0" borderId="14" xfId="0" applyNumberFormat="1" applyFont="1" applyFill="1" applyBorder="1" applyAlignment="1" applyProtection="1">
      <alignment horizontal="right" wrapText="1"/>
      <protection/>
    </xf>
    <xf numFmtId="0" fontId="5" fillId="0" borderId="26" xfId="0" applyFont="1" applyBorder="1" applyAlignment="1" applyProtection="1">
      <alignment wrapText="1"/>
      <protection locked="0"/>
    </xf>
    <xf numFmtId="0" fontId="5" fillId="0" borderId="39" xfId="0" applyFont="1" applyBorder="1" applyAlignment="1" applyProtection="1">
      <alignment wrapText="1"/>
      <protection locked="0"/>
    </xf>
    <xf numFmtId="0" fontId="13" fillId="0" borderId="39" xfId="0" applyFont="1" applyBorder="1" applyAlignment="1" applyProtection="1">
      <alignment wrapText="1"/>
      <protection locked="0"/>
    </xf>
    <xf numFmtId="0" fontId="7" fillId="0" borderId="39" xfId="0" applyFont="1" applyBorder="1" applyAlignment="1" applyProtection="1">
      <alignment wrapText="1"/>
      <protection locked="0"/>
    </xf>
    <xf numFmtId="0" fontId="5" fillId="0" borderId="40" xfId="0" applyFont="1" applyBorder="1" applyAlignment="1" applyProtection="1">
      <alignment wrapText="1"/>
      <protection locked="0"/>
    </xf>
    <xf numFmtId="0" fontId="13" fillId="0" borderId="16" xfId="0" applyFont="1" applyBorder="1" applyAlignment="1" applyProtection="1">
      <alignment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182" fontId="9" fillId="0" borderId="41" xfId="53" applyNumberFormat="1" applyFont="1" applyFill="1" applyBorder="1" applyAlignment="1">
      <alignment vertical="top" wrapText="1"/>
      <protection/>
    </xf>
    <xf numFmtId="0" fontId="7" fillId="0" borderId="32" xfId="0" applyFont="1" applyBorder="1" applyAlignment="1" applyProtection="1">
      <alignment wrapText="1"/>
      <protection locked="0"/>
    </xf>
    <xf numFmtId="182" fontId="5" fillId="0" borderId="35" xfId="0" applyNumberFormat="1" applyFont="1" applyFill="1" applyBorder="1" applyAlignment="1" applyProtection="1">
      <alignment horizontal="right"/>
      <protection hidden="1"/>
    </xf>
    <xf numFmtId="0" fontId="12" fillId="0" borderId="0" xfId="0" applyFont="1" applyAlignment="1">
      <alignment horizontal="right"/>
    </xf>
    <xf numFmtId="0" fontId="7" fillId="0" borderId="11" xfId="0" applyFont="1" applyFill="1" applyBorder="1" applyAlignment="1" applyProtection="1">
      <alignment horizontal="center" wrapText="1"/>
      <protection locked="0"/>
    </xf>
    <xf numFmtId="182" fontId="5" fillId="0" borderId="0" xfId="0" applyNumberFormat="1" applyFont="1" applyFill="1" applyBorder="1" applyAlignment="1" applyProtection="1">
      <alignment horizontal="right" wrapText="1"/>
      <protection hidden="1"/>
    </xf>
    <xf numFmtId="182" fontId="1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5" fillId="0" borderId="31" xfId="0" applyFont="1" applyFill="1" applyBorder="1" applyAlignment="1" applyProtection="1">
      <alignment horizontal="left" wrapText="1"/>
      <protection locked="0"/>
    </xf>
    <xf numFmtId="0" fontId="5" fillId="0" borderId="26" xfId="0" applyFont="1" applyFill="1" applyBorder="1" applyAlignment="1" applyProtection="1">
      <alignment wrapText="1"/>
      <protection locked="0"/>
    </xf>
    <xf numFmtId="0" fontId="5" fillId="0" borderId="14" xfId="0" applyFont="1" applyFill="1" applyBorder="1" applyAlignment="1" applyProtection="1">
      <alignment horizontal="left" wrapText="1"/>
      <protection locked="0"/>
    </xf>
    <xf numFmtId="0" fontId="7" fillId="33" borderId="39" xfId="0" applyFont="1" applyFill="1" applyBorder="1" applyAlignment="1" applyProtection="1">
      <alignment wrapText="1"/>
      <protection locked="0"/>
    </xf>
    <xf numFmtId="0" fontId="7" fillId="0" borderId="39" xfId="0" applyFont="1" applyFill="1" applyBorder="1" applyAlignment="1" applyProtection="1">
      <alignment wrapText="1"/>
      <protection locked="0"/>
    </xf>
    <xf numFmtId="0" fontId="5" fillId="0" borderId="39" xfId="0" applyFont="1" applyFill="1" applyBorder="1" applyAlignment="1" applyProtection="1">
      <alignment wrapText="1"/>
      <protection locked="0"/>
    </xf>
    <xf numFmtId="0" fontId="7" fillId="0" borderId="42" xfId="0" applyFont="1" applyBorder="1" applyAlignment="1" applyProtection="1">
      <alignment wrapText="1"/>
      <protection locked="0"/>
    </xf>
    <xf numFmtId="0" fontId="5" fillId="33" borderId="43" xfId="0" applyFont="1" applyFill="1" applyBorder="1" applyAlignment="1" applyProtection="1">
      <alignment wrapText="1"/>
      <protection locked="0"/>
    </xf>
    <xf numFmtId="182" fontId="7" fillId="33" borderId="44" xfId="0" applyNumberFormat="1" applyFont="1" applyFill="1" applyBorder="1" applyAlignment="1" applyProtection="1">
      <alignment wrapText="1"/>
      <protection/>
    </xf>
    <xf numFmtId="182" fontId="7" fillId="33" borderId="45" xfId="0" applyNumberFormat="1" applyFont="1" applyFill="1" applyBorder="1" applyAlignment="1" applyProtection="1">
      <alignment horizontal="right" wrapText="1"/>
      <protection/>
    </xf>
    <xf numFmtId="0" fontId="7" fillId="0" borderId="16" xfId="0" applyFont="1" applyFill="1" applyBorder="1" applyAlignment="1" applyProtection="1">
      <alignment horizontal="center" wrapText="1"/>
      <protection locked="0"/>
    </xf>
    <xf numFmtId="0" fontId="12" fillId="0" borderId="11" xfId="0" applyFont="1" applyFill="1" applyBorder="1" applyAlignment="1" applyProtection="1">
      <alignment horizontal="center" wrapText="1"/>
      <protection locked="0"/>
    </xf>
    <xf numFmtId="0" fontId="12" fillId="0" borderId="34" xfId="0" applyFont="1" applyFill="1" applyBorder="1" applyAlignment="1" applyProtection="1">
      <alignment horizontal="righ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182" fontId="7" fillId="0" borderId="11" xfId="0" applyNumberFormat="1" applyFont="1" applyBorder="1" applyAlignment="1" applyProtection="1">
      <alignment wrapText="1"/>
      <protection/>
    </xf>
    <xf numFmtId="182" fontId="7" fillId="0" borderId="34" xfId="0" applyNumberFormat="1" applyFont="1" applyBorder="1" applyAlignment="1" applyProtection="1">
      <alignment horizontal="right" wrapText="1"/>
      <protection/>
    </xf>
    <xf numFmtId="181" fontId="8" fillId="0" borderId="46" xfId="0" applyNumberFormat="1" applyFont="1" applyFill="1" applyBorder="1" applyAlignment="1" applyProtection="1">
      <alignment horizontal="center"/>
      <protection hidden="1"/>
    </xf>
    <xf numFmtId="181" fontId="10" fillId="33" borderId="15" xfId="0" applyNumberFormat="1" applyFont="1" applyFill="1" applyBorder="1" applyAlignment="1" applyProtection="1">
      <alignment horizontal="center"/>
      <protection hidden="1"/>
    </xf>
    <xf numFmtId="0" fontId="8" fillId="33" borderId="15" xfId="0" applyFont="1" applyFill="1" applyBorder="1" applyAlignment="1">
      <alignment/>
    </xf>
    <xf numFmtId="0" fontId="5" fillId="0" borderId="14" xfId="0" applyFont="1" applyFill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7" fillId="33" borderId="11" xfId="0" applyFont="1" applyFill="1" applyBorder="1" applyAlignment="1" applyProtection="1">
      <alignment horizontal="center" wrapText="1"/>
      <protection hidden="1"/>
    </xf>
    <xf numFmtId="182" fontId="5" fillId="0" borderId="47" xfId="0" applyNumberFormat="1" applyFont="1" applyFill="1" applyBorder="1" applyAlignment="1" applyProtection="1">
      <alignment horizontal="right" wrapText="1"/>
      <protection hidden="1"/>
    </xf>
    <xf numFmtId="0" fontId="5" fillId="0" borderId="31" xfId="0" applyFont="1" applyFill="1" applyBorder="1" applyAlignment="1" applyProtection="1">
      <alignment horizontal="left"/>
      <protection hidden="1" locked="0"/>
    </xf>
    <xf numFmtId="182" fontId="7" fillId="33" borderId="48" xfId="0" applyNumberFormat="1" applyFont="1" applyFill="1" applyBorder="1" applyAlignment="1" applyProtection="1">
      <alignment horizontal="right"/>
      <protection hidden="1"/>
    </xf>
    <xf numFmtId="182" fontId="5" fillId="0" borderId="33" xfId="0" applyNumberFormat="1" applyFont="1" applyFill="1" applyBorder="1" applyAlignment="1" applyProtection="1">
      <alignment horizontal="right"/>
      <protection hidden="1"/>
    </xf>
    <xf numFmtId="182" fontId="5" fillId="0" borderId="30" xfId="0" applyNumberFormat="1" applyFont="1" applyFill="1" applyBorder="1" applyAlignment="1" applyProtection="1">
      <alignment horizontal="right"/>
      <protection hidden="1"/>
    </xf>
    <xf numFmtId="182" fontId="7" fillId="33" borderId="11" xfId="0" applyNumberFormat="1" applyFont="1" applyFill="1" applyBorder="1" applyAlignment="1" applyProtection="1">
      <alignment horizontal="right" wrapText="1"/>
      <protection hidden="1"/>
    </xf>
    <xf numFmtId="182" fontId="7" fillId="33" borderId="34" xfId="0" applyNumberFormat="1" applyFont="1" applyFill="1" applyBorder="1" applyAlignment="1" applyProtection="1">
      <alignment horizontal="right" wrapText="1"/>
      <protection hidden="1"/>
    </xf>
    <xf numFmtId="182" fontId="5" fillId="0" borderId="31" xfId="0" applyNumberFormat="1" applyFont="1" applyFill="1" applyBorder="1" applyAlignment="1" applyProtection="1">
      <alignment horizontal="right" wrapText="1"/>
      <protection hidden="1"/>
    </xf>
    <xf numFmtId="182" fontId="5" fillId="0" borderId="13" xfId="0" applyNumberFormat="1" applyFont="1" applyFill="1" applyBorder="1" applyAlignment="1" applyProtection="1">
      <alignment horizontal="right" wrapText="1"/>
      <protection hidden="1"/>
    </xf>
    <xf numFmtId="182" fontId="5" fillId="0" borderId="36" xfId="0" applyNumberFormat="1" applyFont="1" applyFill="1" applyBorder="1" applyAlignment="1" applyProtection="1">
      <alignment horizontal="right" wrapText="1"/>
      <protection hidden="1"/>
    </xf>
    <xf numFmtId="182" fontId="20" fillId="0" borderId="13" xfId="0" applyNumberFormat="1" applyFont="1" applyFill="1" applyBorder="1" applyAlignment="1" applyProtection="1">
      <alignment horizontal="right" wrapText="1"/>
      <protection hidden="1"/>
    </xf>
    <xf numFmtId="182" fontId="8" fillId="0" borderId="11" xfId="0" applyNumberFormat="1" applyFont="1" applyFill="1" applyBorder="1" applyAlignment="1" applyProtection="1">
      <alignment vertical="center" wrapText="1"/>
      <protection hidden="1"/>
    </xf>
    <xf numFmtId="182" fontId="9" fillId="0" borderId="34" xfId="53" applyNumberFormat="1" applyFont="1" applyFill="1" applyBorder="1" applyAlignment="1">
      <alignment vertical="top" wrapText="1"/>
      <protection/>
    </xf>
    <xf numFmtId="182" fontId="5" fillId="0" borderId="37" xfId="0" applyNumberFormat="1" applyFont="1" applyFill="1" applyBorder="1" applyAlignment="1" applyProtection="1">
      <alignment horizontal="right"/>
      <protection hidden="1"/>
    </xf>
    <xf numFmtId="182" fontId="5" fillId="0" borderId="21" xfId="0" applyNumberFormat="1" applyFont="1" applyFill="1" applyBorder="1" applyAlignment="1" applyProtection="1">
      <alignment horizontal="right"/>
      <protection hidden="1"/>
    </xf>
    <xf numFmtId="182" fontId="5" fillId="0" borderId="35" xfId="0" applyNumberFormat="1" applyFont="1" applyFill="1" applyBorder="1" applyAlignment="1" applyProtection="1">
      <alignment horizontal="right" wrapText="1"/>
      <protection hidden="1"/>
    </xf>
    <xf numFmtId="182" fontId="5" fillId="0" borderId="25" xfId="0" applyNumberFormat="1" applyFont="1" applyFill="1" applyBorder="1" applyAlignment="1" applyProtection="1">
      <alignment horizontal="right" wrapText="1"/>
      <protection hidden="1"/>
    </xf>
    <xf numFmtId="182" fontId="5" fillId="0" borderId="37" xfId="0" applyNumberFormat="1" applyFont="1" applyFill="1" applyBorder="1" applyAlignment="1" applyProtection="1">
      <alignment horizontal="right" wrapText="1"/>
      <protection hidden="1"/>
    </xf>
    <xf numFmtId="182" fontId="5" fillId="0" borderId="21" xfId="0" applyNumberFormat="1" applyFont="1" applyFill="1" applyBorder="1" applyAlignment="1" applyProtection="1">
      <alignment horizontal="right" wrapText="1"/>
      <protection hidden="1"/>
    </xf>
    <xf numFmtId="182" fontId="7" fillId="0" borderId="31" xfId="0" applyNumberFormat="1" applyFont="1" applyFill="1" applyBorder="1" applyAlignment="1" applyProtection="1">
      <alignment horizontal="right" wrapText="1"/>
      <protection hidden="1"/>
    </xf>
    <xf numFmtId="182" fontId="5" fillId="0" borderId="38" xfId="0" applyNumberFormat="1" applyFont="1" applyFill="1" applyBorder="1" applyAlignment="1" applyProtection="1">
      <alignment horizontal="right" wrapText="1"/>
      <protection hidden="1"/>
    </xf>
    <xf numFmtId="182" fontId="5" fillId="0" borderId="33" xfId="0" applyNumberFormat="1" applyFont="1" applyFill="1" applyBorder="1" applyAlignment="1" applyProtection="1">
      <alignment horizontal="right" wrapText="1"/>
      <protection hidden="1"/>
    </xf>
    <xf numFmtId="182" fontId="5" fillId="0" borderId="30" xfId="0" applyNumberFormat="1" applyFont="1" applyFill="1" applyBorder="1" applyAlignment="1" applyProtection="1">
      <alignment horizontal="right" wrapText="1"/>
      <protection hidden="1"/>
    </xf>
    <xf numFmtId="182" fontId="5" fillId="0" borderId="12" xfId="0" applyNumberFormat="1" applyFont="1" applyFill="1" applyBorder="1" applyAlignment="1" applyProtection="1">
      <alignment horizontal="right" wrapText="1"/>
      <protection hidden="1"/>
    </xf>
    <xf numFmtId="182" fontId="5" fillId="0" borderId="41" xfId="0" applyNumberFormat="1" applyFont="1" applyFill="1" applyBorder="1" applyAlignment="1" applyProtection="1">
      <alignment horizontal="right" wrapText="1"/>
      <protection hidden="1"/>
    </xf>
    <xf numFmtId="182" fontId="7" fillId="0" borderId="10" xfId="0" applyNumberFormat="1" applyFont="1" applyFill="1" applyBorder="1" applyAlignment="1" applyProtection="1">
      <alignment horizontal="right" wrapText="1"/>
      <protection hidden="1"/>
    </xf>
    <xf numFmtId="182" fontId="7" fillId="0" borderId="41" xfId="0" applyNumberFormat="1" applyFont="1" applyFill="1" applyBorder="1" applyAlignment="1" applyProtection="1">
      <alignment horizontal="right" wrapText="1"/>
      <protection hidden="1"/>
    </xf>
    <xf numFmtId="182" fontId="7" fillId="33" borderId="48" xfId="0" applyNumberFormat="1" applyFont="1" applyFill="1" applyBorder="1" applyAlignment="1" applyProtection="1">
      <alignment horizontal="right" wrapText="1"/>
      <protection hidden="1"/>
    </xf>
    <xf numFmtId="182" fontId="7" fillId="0" borderId="49" xfId="0" applyNumberFormat="1" applyFont="1" applyFill="1" applyBorder="1" applyAlignment="1" applyProtection="1">
      <alignment horizontal="right" wrapText="1"/>
      <protection hidden="1"/>
    </xf>
    <xf numFmtId="182" fontId="7" fillId="0" borderId="21" xfId="0" applyNumberFormat="1" applyFont="1" applyFill="1" applyBorder="1" applyAlignment="1" applyProtection="1">
      <alignment horizontal="right" wrapText="1"/>
      <protection hidden="1"/>
    </xf>
    <xf numFmtId="182" fontId="5" fillId="0" borderId="32" xfId="0" applyNumberFormat="1" applyFont="1" applyFill="1" applyBorder="1" applyAlignment="1" applyProtection="1">
      <alignment horizontal="right" wrapText="1"/>
      <protection hidden="1"/>
    </xf>
    <xf numFmtId="182" fontId="7" fillId="0" borderId="44" xfId="0" applyNumberFormat="1" applyFont="1" applyFill="1" applyBorder="1" applyAlignment="1" applyProtection="1">
      <alignment horizontal="right" wrapText="1"/>
      <protection hidden="1"/>
    </xf>
    <xf numFmtId="182" fontId="7" fillId="0" borderId="45" xfId="0" applyNumberFormat="1" applyFont="1" applyFill="1" applyBorder="1" applyAlignment="1" applyProtection="1">
      <alignment horizontal="right" wrapText="1"/>
      <protection hidden="1"/>
    </xf>
    <xf numFmtId="182" fontId="7" fillId="0" borderId="37" xfId="0" applyNumberFormat="1" applyFont="1" applyFill="1" applyBorder="1" applyAlignment="1" applyProtection="1">
      <alignment horizontal="right" wrapText="1"/>
      <protection hidden="1"/>
    </xf>
    <xf numFmtId="182" fontId="11" fillId="0" borderId="14" xfId="0" applyNumberFormat="1" applyFont="1" applyFill="1" applyBorder="1" applyAlignment="1" applyProtection="1">
      <alignment horizontal="right" wrapText="1"/>
      <protection hidden="1"/>
    </xf>
    <xf numFmtId="182" fontId="11" fillId="0" borderId="25" xfId="0" applyNumberFormat="1" applyFont="1" applyFill="1" applyBorder="1" applyAlignment="1" applyProtection="1">
      <alignment horizontal="right" wrapText="1"/>
      <protection hidden="1"/>
    </xf>
    <xf numFmtId="182" fontId="11" fillId="0" borderId="33" xfId="0" applyNumberFormat="1" applyFont="1" applyFill="1" applyBorder="1" applyAlignment="1" applyProtection="1">
      <alignment horizontal="right" wrapText="1"/>
      <protection hidden="1"/>
    </xf>
    <xf numFmtId="182" fontId="11" fillId="0" borderId="30" xfId="0" applyNumberFormat="1" applyFont="1" applyFill="1" applyBorder="1" applyAlignment="1" applyProtection="1">
      <alignment horizontal="right" wrapText="1"/>
      <protection hidden="1"/>
    </xf>
    <xf numFmtId="182" fontId="5" fillId="0" borderId="41" xfId="0" applyNumberFormat="1" applyFont="1" applyFill="1" applyBorder="1" applyAlignment="1" applyProtection="1">
      <alignment horizontal="right"/>
      <protection hidden="1"/>
    </xf>
    <xf numFmtId="182" fontId="5" fillId="0" borderId="38" xfId="0" applyNumberFormat="1" applyFont="1" applyFill="1" applyBorder="1" applyAlignment="1" applyProtection="1">
      <alignment horizontal="right"/>
      <protection hidden="1"/>
    </xf>
    <xf numFmtId="0" fontId="13" fillId="0" borderId="50" xfId="0" applyFont="1" applyBorder="1" applyAlignment="1" applyProtection="1">
      <alignment wrapText="1"/>
      <protection locked="0"/>
    </xf>
    <xf numFmtId="0" fontId="13" fillId="0" borderId="44" xfId="0" applyFont="1" applyBorder="1" applyAlignment="1" applyProtection="1">
      <alignment horizontal="left" wrapText="1"/>
      <protection locked="0"/>
    </xf>
    <xf numFmtId="182" fontId="13" fillId="0" borderId="44" xfId="0" applyNumberFormat="1" applyFont="1" applyFill="1" applyBorder="1" applyAlignment="1" applyProtection="1">
      <alignment wrapText="1"/>
      <protection/>
    </xf>
    <xf numFmtId="182" fontId="13" fillId="0" borderId="45" xfId="0" applyNumberFormat="1" applyFont="1" applyFill="1" applyBorder="1" applyAlignment="1" applyProtection="1">
      <alignment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34" xfId="53" applyFont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 applyProtection="1">
      <alignment horizontal="left" wrapText="1"/>
      <protection hidden="1"/>
    </xf>
    <xf numFmtId="0" fontId="5" fillId="0" borderId="51" xfId="0" applyFont="1" applyBorder="1" applyAlignment="1" applyProtection="1">
      <alignment wrapText="1"/>
      <protection locked="0"/>
    </xf>
    <xf numFmtId="0" fontId="5" fillId="0" borderId="37" xfId="0" applyFont="1" applyBorder="1" applyAlignment="1" applyProtection="1">
      <alignment horizontal="justify" wrapText="1"/>
      <protection locked="0"/>
    </xf>
    <xf numFmtId="182" fontId="5" fillId="0" borderId="37" xfId="0" applyNumberFormat="1" applyFont="1" applyFill="1" applyBorder="1" applyAlignment="1" applyProtection="1">
      <alignment wrapText="1"/>
      <protection/>
    </xf>
    <xf numFmtId="182" fontId="5" fillId="0" borderId="21" xfId="0" applyNumberFormat="1" applyFont="1" applyFill="1" applyBorder="1" applyAlignment="1" applyProtection="1">
      <alignment horizontal="right" wrapText="1"/>
      <protection/>
    </xf>
    <xf numFmtId="0" fontId="7" fillId="33" borderId="51" xfId="0" applyFont="1" applyFill="1" applyBorder="1" applyAlignment="1" applyProtection="1">
      <alignment wrapText="1"/>
      <protection locked="0"/>
    </xf>
    <xf numFmtId="0" fontId="7" fillId="33" borderId="37" xfId="0" applyFont="1" applyFill="1" applyBorder="1" applyAlignment="1" applyProtection="1">
      <alignment horizontal="left" wrapText="1"/>
      <protection locked="0"/>
    </xf>
    <xf numFmtId="0" fontId="5" fillId="33" borderId="50" xfId="0" applyFont="1" applyFill="1" applyBorder="1" applyAlignment="1" applyProtection="1">
      <alignment/>
      <protection locked="0"/>
    </xf>
    <xf numFmtId="0" fontId="7" fillId="33" borderId="44" xfId="0" applyFont="1" applyFill="1" applyBorder="1" applyAlignment="1" applyProtection="1">
      <alignment horizontal="left" wrapText="1"/>
      <protection locked="0"/>
    </xf>
    <xf numFmtId="0" fontId="10" fillId="0" borderId="37" xfId="0" applyFont="1" applyBorder="1" applyAlignment="1">
      <alignment wrapText="1"/>
    </xf>
    <xf numFmtId="182" fontId="5" fillId="0" borderId="31" xfId="0" applyNumberFormat="1" applyFont="1" applyFill="1" applyBorder="1" applyAlignment="1" applyProtection="1">
      <alignment wrapText="1"/>
      <protection locked="0"/>
    </xf>
    <xf numFmtId="182" fontId="7" fillId="33" borderId="31" xfId="0" applyNumberFormat="1" applyFont="1" applyFill="1" applyBorder="1" applyAlignment="1" applyProtection="1">
      <alignment wrapText="1"/>
      <protection/>
    </xf>
    <xf numFmtId="182" fontId="7" fillId="0" borderId="32" xfId="0" applyNumberFormat="1" applyFont="1" applyFill="1" applyBorder="1" applyAlignment="1" applyProtection="1">
      <alignment wrapText="1"/>
      <protection/>
    </xf>
    <xf numFmtId="182" fontId="5" fillId="0" borderId="14" xfId="0" applyNumberFormat="1" applyFont="1" applyFill="1" applyBorder="1" applyAlignment="1" applyProtection="1">
      <alignment wrapText="1"/>
      <protection locked="0"/>
    </xf>
    <xf numFmtId="182" fontId="7" fillId="0" borderId="31" xfId="0" applyNumberFormat="1" applyFont="1" applyFill="1" applyBorder="1" applyAlignment="1" applyProtection="1">
      <alignment wrapText="1"/>
      <protection locked="0"/>
    </xf>
    <xf numFmtId="182" fontId="5" fillId="0" borderId="13" xfId="0" applyNumberFormat="1" applyFont="1" applyFill="1" applyBorder="1" applyAlignment="1" applyProtection="1">
      <alignment wrapText="1"/>
      <protection locked="0"/>
    </xf>
    <xf numFmtId="182" fontId="5" fillId="0" borderId="31" xfId="0" applyNumberFormat="1" applyFont="1" applyFill="1" applyBorder="1" applyAlignment="1" applyProtection="1">
      <alignment/>
      <protection locked="0"/>
    </xf>
    <xf numFmtId="182" fontId="5" fillId="0" borderId="14" xfId="0" applyNumberFormat="1" applyFont="1" applyFill="1" applyBorder="1" applyAlignment="1" applyProtection="1">
      <alignment/>
      <protection locked="0"/>
    </xf>
    <xf numFmtId="182" fontId="5" fillId="0" borderId="13" xfId="0" applyNumberFormat="1" applyFont="1" applyFill="1" applyBorder="1" applyAlignment="1" applyProtection="1">
      <alignment/>
      <protection locked="0"/>
    </xf>
    <xf numFmtId="182" fontId="5" fillId="0" borderId="37" xfId="0" applyNumberFormat="1" applyFont="1" applyFill="1" applyBorder="1" applyAlignment="1" applyProtection="1">
      <alignment wrapText="1"/>
      <protection locked="0"/>
    </xf>
    <xf numFmtId="182" fontId="5" fillId="0" borderId="13" xfId="0" applyNumberFormat="1" applyFont="1" applyFill="1" applyBorder="1" applyAlignment="1" applyProtection="1">
      <alignment horizontal="right"/>
      <protection hidden="1" locked="0"/>
    </xf>
    <xf numFmtId="182" fontId="5" fillId="0" borderId="31" xfId="0" applyNumberFormat="1" applyFont="1" applyFill="1" applyBorder="1" applyAlignment="1" applyProtection="1">
      <alignment horizontal="right"/>
      <protection hidden="1" locked="0"/>
    </xf>
    <xf numFmtId="182" fontId="5" fillId="0" borderId="14" xfId="0" applyNumberFormat="1" applyFont="1" applyFill="1" applyBorder="1" applyAlignment="1" applyProtection="1">
      <alignment horizontal="right"/>
      <protection hidden="1" locked="0"/>
    </xf>
    <xf numFmtId="182" fontId="7" fillId="33" borderId="11" xfId="0" applyNumberFormat="1" applyFont="1" applyFill="1" applyBorder="1" applyAlignment="1" applyProtection="1">
      <alignment/>
      <protection hidden="1"/>
    </xf>
    <xf numFmtId="182" fontId="5" fillId="0" borderId="52" xfId="0" applyNumberFormat="1" applyFont="1" applyFill="1" applyBorder="1" applyAlignment="1" applyProtection="1">
      <alignment horizontal="right" wrapText="1"/>
      <protection hidden="1"/>
    </xf>
    <xf numFmtId="182" fontId="5" fillId="0" borderId="53" xfId="0" applyNumberFormat="1" applyFont="1" applyFill="1" applyBorder="1" applyAlignment="1" applyProtection="1">
      <alignment horizontal="right" wrapText="1"/>
      <protection hidden="1"/>
    </xf>
    <xf numFmtId="182" fontId="5" fillId="0" borderId="54" xfId="0" applyNumberFormat="1" applyFont="1" applyFill="1" applyBorder="1" applyAlignment="1" applyProtection="1">
      <alignment horizontal="right" wrapText="1"/>
      <protection hidden="1"/>
    </xf>
    <xf numFmtId="182" fontId="5" fillId="0" borderId="14" xfId="0" applyNumberFormat="1" applyFont="1" applyFill="1" applyBorder="1" applyAlignment="1">
      <alignment/>
    </xf>
    <xf numFmtId="182" fontId="20" fillId="0" borderId="14" xfId="0" applyNumberFormat="1" applyFont="1" applyFill="1" applyBorder="1" applyAlignment="1" applyProtection="1">
      <alignment wrapText="1"/>
      <protection hidden="1"/>
    </xf>
    <xf numFmtId="182" fontId="20" fillId="0" borderId="32" xfId="0" applyNumberFormat="1" applyFont="1" applyFill="1" applyBorder="1" applyAlignment="1" applyProtection="1">
      <alignment wrapText="1"/>
      <protection hidden="1"/>
    </xf>
    <xf numFmtId="182" fontId="7" fillId="0" borderId="55" xfId="0" applyNumberFormat="1" applyFont="1" applyFill="1" applyBorder="1" applyAlignment="1" applyProtection="1">
      <alignment horizontal="right" wrapText="1"/>
      <protection hidden="1"/>
    </xf>
    <xf numFmtId="182" fontId="5" fillId="0" borderId="10" xfId="0" applyNumberFormat="1" applyFont="1" applyFill="1" applyBorder="1" applyAlignment="1" applyProtection="1">
      <alignment horizontal="right"/>
      <protection hidden="1"/>
    </xf>
    <xf numFmtId="182" fontId="5" fillId="0" borderId="53" xfId="0" applyNumberFormat="1" applyFont="1" applyFill="1" applyBorder="1" applyAlignment="1" applyProtection="1">
      <alignment horizontal="right"/>
      <protection hidden="1"/>
    </xf>
    <xf numFmtId="182" fontId="5" fillId="0" borderId="52" xfId="0" applyNumberFormat="1" applyFont="1" applyFill="1" applyBorder="1" applyAlignment="1" applyProtection="1">
      <alignment horizontal="right"/>
      <protection hidden="1"/>
    </xf>
    <xf numFmtId="182" fontId="5" fillId="0" borderId="54" xfId="0" applyNumberFormat="1" applyFont="1" applyFill="1" applyBorder="1" applyAlignment="1" applyProtection="1">
      <alignment horizontal="right"/>
      <protection hidden="1"/>
    </xf>
    <xf numFmtId="182" fontId="5" fillId="0" borderId="56" xfId="0" applyNumberFormat="1" applyFont="1" applyFill="1" applyBorder="1" applyAlignment="1" applyProtection="1">
      <alignment horizontal="right"/>
      <protection hidden="1"/>
    </xf>
    <xf numFmtId="182" fontId="7" fillId="33" borderId="57" xfId="0" applyNumberFormat="1" applyFont="1" applyFill="1" applyBorder="1" applyAlignment="1" applyProtection="1">
      <alignment horizontal="right"/>
      <protection hidden="1"/>
    </xf>
    <xf numFmtId="182" fontId="5" fillId="0" borderId="56" xfId="0" applyNumberFormat="1" applyFont="1" applyFill="1" applyBorder="1" applyAlignment="1" applyProtection="1">
      <alignment horizontal="right" wrapText="1"/>
      <protection hidden="1"/>
    </xf>
    <xf numFmtId="182" fontId="20" fillId="0" borderId="56" xfId="0" applyNumberFormat="1" applyFont="1" applyFill="1" applyBorder="1" applyAlignment="1" applyProtection="1">
      <alignment horizontal="right" wrapText="1"/>
      <protection hidden="1"/>
    </xf>
    <xf numFmtId="182" fontId="8" fillId="0" borderId="48" xfId="0" applyNumberFormat="1" applyFont="1" applyFill="1" applyBorder="1" applyAlignment="1" applyProtection="1">
      <alignment vertical="center" wrapText="1"/>
      <protection hidden="1"/>
    </xf>
    <xf numFmtId="182" fontId="5" fillId="0" borderId="49" xfId="0" applyNumberFormat="1" applyFont="1" applyFill="1" applyBorder="1" applyAlignment="1" applyProtection="1">
      <alignment horizontal="right"/>
      <protection hidden="1"/>
    </xf>
    <xf numFmtId="182" fontId="5" fillId="0" borderId="58" xfId="0" applyNumberFormat="1" applyFont="1" applyFill="1" applyBorder="1" applyAlignment="1" applyProtection="1">
      <alignment horizontal="right"/>
      <protection hidden="1"/>
    </xf>
    <xf numFmtId="182" fontId="5" fillId="0" borderId="10" xfId="0" applyNumberFormat="1" applyFont="1" applyFill="1" applyBorder="1" applyAlignment="1" applyProtection="1">
      <alignment horizontal="right" wrapText="1"/>
      <protection hidden="1"/>
    </xf>
    <xf numFmtId="182" fontId="7" fillId="0" borderId="59" xfId="0" applyNumberFormat="1" applyFont="1" applyFill="1" applyBorder="1" applyAlignment="1" applyProtection="1">
      <alignment horizontal="right" wrapText="1"/>
      <protection hidden="1"/>
    </xf>
    <xf numFmtId="182" fontId="7" fillId="0" borderId="60" xfId="0" applyNumberFormat="1" applyFont="1" applyFill="1" applyBorder="1" applyAlignment="1" applyProtection="1">
      <alignment horizontal="right" wrapText="1"/>
      <protection hidden="1"/>
    </xf>
    <xf numFmtId="182" fontId="7" fillId="0" borderId="32" xfId="0" applyNumberFormat="1" applyFont="1" applyFill="1" applyBorder="1" applyAlignment="1" applyProtection="1">
      <alignment horizontal="right" wrapText="1"/>
      <protection hidden="1"/>
    </xf>
    <xf numFmtId="182" fontId="5" fillId="0" borderId="61" xfId="0" applyNumberFormat="1" applyFont="1" applyFill="1" applyBorder="1" applyAlignment="1" applyProtection="1">
      <alignment horizontal="right" wrapText="1"/>
      <protection hidden="1"/>
    </xf>
    <xf numFmtId="182" fontId="5" fillId="0" borderId="24" xfId="0" applyNumberFormat="1" applyFont="1" applyFill="1" applyBorder="1" applyAlignment="1" applyProtection="1">
      <alignment horizontal="right" wrapText="1"/>
      <protection hidden="1"/>
    </xf>
    <xf numFmtId="182" fontId="7" fillId="0" borderId="13" xfId="0" applyNumberFormat="1" applyFont="1" applyFill="1" applyBorder="1" applyAlignment="1" applyProtection="1">
      <alignment horizontal="right" wrapText="1"/>
      <protection hidden="1"/>
    </xf>
    <xf numFmtId="182" fontId="5" fillId="0" borderId="58" xfId="0" applyNumberFormat="1" applyFont="1" applyFill="1" applyBorder="1" applyAlignment="1" applyProtection="1">
      <alignment horizontal="right" wrapText="1"/>
      <protection hidden="1"/>
    </xf>
    <xf numFmtId="182" fontId="5" fillId="0" borderId="62" xfId="0" applyNumberFormat="1" applyFont="1" applyFill="1" applyBorder="1" applyAlignment="1" applyProtection="1">
      <alignment horizontal="right" vertical="center" wrapText="1"/>
      <protection/>
    </xf>
    <xf numFmtId="182" fontId="20" fillId="0" borderId="13" xfId="0" applyNumberFormat="1" applyFont="1" applyFill="1" applyBorder="1" applyAlignment="1" applyProtection="1">
      <alignment wrapText="1"/>
      <protection hidden="1"/>
    </xf>
    <xf numFmtId="182" fontId="7" fillId="0" borderId="12" xfId="0" applyNumberFormat="1" applyFont="1" applyFill="1" applyBorder="1" applyAlignment="1" applyProtection="1">
      <alignment horizontal="right" wrapText="1"/>
      <protection hidden="1"/>
    </xf>
    <xf numFmtId="0" fontId="12" fillId="0" borderId="63" xfId="0" applyFont="1" applyFill="1" applyBorder="1" applyAlignment="1" applyProtection="1">
      <alignment horizontal="center" vertical="center" wrapText="1"/>
      <protection locked="0"/>
    </xf>
    <xf numFmtId="182" fontId="4" fillId="0" borderId="0" xfId="0" applyNumberFormat="1" applyFont="1" applyFill="1" applyAlignment="1">
      <alignment/>
    </xf>
    <xf numFmtId="182" fontId="5" fillId="0" borderId="36" xfId="0" applyNumberFormat="1" applyFont="1" applyFill="1" applyBorder="1" applyAlignment="1" applyProtection="1">
      <alignment horizontal="right"/>
      <protection hidden="1" locked="0"/>
    </xf>
    <xf numFmtId="3" fontId="8" fillId="0" borderId="48" xfId="0" applyNumberFormat="1" applyFont="1" applyFill="1" applyBorder="1" applyAlignment="1" applyProtection="1">
      <alignment vertical="center" wrapText="1"/>
      <protection hidden="1"/>
    </xf>
    <xf numFmtId="3" fontId="8" fillId="0" borderId="11" xfId="0" applyNumberFormat="1" applyFont="1" applyFill="1" applyBorder="1" applyAlignment="1" applyProtection="1">
      <alignment vertical="center" wrapText="1"/>
      <protection hidden="1"/>
    </xf>
    <xf numFmtId="0" fontId="5" fillId="0" borderId="14" xfId="0" applyFont="1" applyFill="1" applyBorder="1" applyAlignment="1">
      <alignment horizontal="left" vertical="top" wrapText="1"/>
    </xf>
    <xf numFmtId="0" fontId="5" fillId="0" borderId="31" xfId="0" applyFont="1" applyBorder="1" applyAlignment="1" applyProtection="1">
      <alignment horizontal="justify" vertical="top" wrapText="1"/>
      <protection locked="0"/>
    </xf>
    <xf numFmtId="0" fontId="6" fillId="0" borderId="0" xfId="0" applyFont="1" applyFill="1" applyAlignment="1" applyProtection="1">
      <alignment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182" fontId="12" fillId="0" borderId="11" xfId="0" applyNumberFormat="1" applyFont="1" applyFill="1" applyBorder="1" applyAlignment="1" applyProtection="1">
      <alignment horizontal="center" wrapText="1"/>
      <protection locked="0"/>
    </xf>
    <xf numFmtId="0" fontId="5" fillId="35" borderId="64" xfId="0" applyFont="1" applyFill="1" applyBorder="1" applyAlignment="1" applyProtection="1">
      <alignment wrapText="1"/>
      <protection hidden="1" locked="0"/>
    </xf>
    <xf numFmtId="183" fontId="6" fillId="35" borderId="16" xfId="0" applyNumberFormat="1" applyFont="1" applyFill="1" applyBorder="1" applyAlignment="1" applyProtection="1">
      <alignment/>
      <protection/>
    </xf>
    <xf numFmtId="183" fontId="6" fillId="0" borderId="11" xfId="0" applyNumberFormat="1" applyFont="1" applyFill="1" applyBorder="1" applyAlignment="1" applyProtection="1">
      <alignment/>
      <protection/>
    </xf>
    <xf numFmtId="182" fontId="6" fillId="0" borderId="34" xfId="0" applyNumberFormat="1" applyFont="1" applyFill="1" applyBorder="1" applyAlignment="1" applyProtection="1">
      <alignment/>
      <protection/>
    </xf>
    <xf numFmtId="182" fontId="6" fillId="0" borderId="0" xfId="0" applyNumberFormat="1" applyFont="1" applyFill="1" applyBorder="1" applyAlignment="1" applyProtection="1">
      <alignment/>
      <protection/>
    </xf>
    <xf numFmtId="183" fontId="6" fillId="0" borderId="34" xfId="0" applyNumberFormat="1" applyFont="1" applyFill="1" applyBorder="1" applyAlignment="1" applyProtection="1">
      <alignment/>
      <protection/>
    </xf>
    <xf numFmtId="183" fontId="6" fillId="0" borderId="0" xfId="0" applyNumberFormat="1" applyFont="1" applyFill="1" applyBorder="1" applyAlignment="1" applyProtection="1">
      <alignment/>
      <protection/>
    </xf>
    <xf numFmtId="183" fontId="6" fillId="0" borderId="16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81" fontId="8" fillId="0" borderId="65" xfId="0" applyNumberFormat="1" applyFont="1" applyFill="1" applyBorder="1" applyAlignment="1" applyProtection="1">
      <alignment vertical="center" wrapText="1"/>
      <protection hidden="1"/>
    </xf>
    <xf numFmtId="182" fontId="8" fillId="0" borderId="12" xfId="0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>
      <alignment/>
    </xf>
    <xf numFmtId="181" fontId="8" fillId="0" borderId="65" xfId="0" applyNumberFormat="1" applyFont="1" applyFill="1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/>
      <protection hidden="1"/>
    </xf>
    <xf numFmtId="182" fontId="0" fillId="0" borderId="0" xfId="0" applyNumberFormat="1" applyFont="1" applyAlignment="1">
      <alignment/>
    </xf>
    <xf numFmtId="181" fontId="8" fillId="0" borderId="66" xfId="0" applyNumberFormat="1" applyFont="1" applyFill="1" applyBorder="1" applyAlignment="1" applyProtection="1">
      <alignment horizontal="center"/>
      <protection hidden="1"/>
    </xf>
    <xf numFmtId="0" fontId="5" fillId="0" borderId="32" xfId="0" applyFont="1" applyFill="1" applyBorder="1" applyAlignment="1" applyProtection="1">
      <alignment/>
      <protection hidden="1"/>
    </xf>
    <xf numFmtId="181" fontId="8" fillId="0" borderId="23" xfId="0" applyNumberFormat="1" applyFont="1" applyFill="1" applyBorder="1" applyAlignment="1" applyProtection="1">
      <alignment horizontal="center"/>
      <protection hidden="1"/>
    </xf>
    <xf numFmtId="0" fontId="5" fillId="0" borderId="14" xfId="0" applyFont="1" applyFill="1" applyBorder="1" applyAlignment="1" applyProtection="1">
      <alignment wrapText="1"/>
      <protection hidden="1"/>
    </xf>
    <xf numFmtId="0" fontId="5" fillId="0" borderId="32" xfId="0" applyFont="1" applyFill="1" applyBorder="1" applyAlignment="1" applyProtection="1">
      <alignment wrapText="1"/>
      <protection hidden="1"/>
    </xf>
    <xf numFmtId="181" fontId="8" fillId="0" borderId="67" xfId="0" applyNumberFormat="1" applyFont="1" applyFill="1" applyBorder="1" applyAlignment="1" applyProtection="1">
      <alignment horizontal="center"/>
      <protection hidden="1"/>
    </xf>
    <xf numFmtId="0" fontId="5" fillId="0" borderId="31" xfId="0" applyFont="1" applyFill="1" applyBorder="1" applyAlignment="1" applyProtection="1">
      <alignment wrapText="1"/>
      <protection hidden="1"/>
    </xf>
    <xf numFmtId="181" fontId="8" fillId="0" borderId="23" xfId="0" applyNumberFormat="1" applyFont="1" applyFill="1" applyBorder="1" applyAlignment="1" applyProtection="1">
      <alignment horizontal="center" wrapText="1"/>
      <protection hidden="1"/>
    </xf>
    <xf numFmtId="0" fontId="5" fillId="0" borderId="13" xfId="0" applyFont="1" applyFill="1" applyBorder="1" applyAlignment="1" applyProtection="1">
      <alignment horizontal="left" wrapText="1"/>
      <protection hidden="1"/>
    </xf>
    <xf numFmtId="0" fontId="5" fillId="0" borderId="13" xfId="0" applyFont="1" applyFill="1" applyBorder="1" applyAlignment="1" applyProtection="1">
      <alignment wrapText="1"/>
      <protection hidden="1"/>
    </xf>
    <xf numFmtId="181" fontId="10" fillId="33" borderId="15" xfId="0" applyNumberFormat="1" applyFont="1" applyFill="1" applyBorder="1" applyAlignment="1" applyProtection="1">
      <alignment horizontal="center" wrapText="1"/>
      <protection hidden="1"/>
    </xf>
    <xf numFmtId="49" fontId="7" fillId="33" borderId="11" xfId="0" applyNumberFormat="1" applyFont="1" applyFill="1" applyBorder="1" applyAlignment="1" applyProtection="1">
      <alignment wrapText="1"/>
      <protection hidden="1"/>
    </xf>
    <xf numFmtId="49" fontId="0" fillId="0" borderId="0" xfId="0" applyNumberFormat="1" applyFont="1" applyAlignment="1">
      <alignment/>
    </xf>
    <xf numFmtId="181" fontId="8" fillId="0" borderId="46" xfId="0" applyNumberFormat="1" applyFont="1" applyFill="1" applyBorder="1" applyAlignment="1" applyProtection="1">
      <alignment horizontal="center" wrapText="1"/>
      <protection hidden="1"/>
    </xf>
    <xf numFmtId="10" fontId="5" fillId="0" borderId="13" xfId="0" applyNumberFormat="1" applyFont="1" applyFill="1" applyBorder="1" applyAlignment="1" applyProtection="1">
      <alignment wrapText="1"/>
      <protection hidden="1"/>
    </xf>
    <xf numFmtId="182" fontId="0" fillId="0" borderId="0" xfId="0" applyNumberFormat="1" applyFont="1" applyFill="1" applyAlignment="1">
      <alignment/>
    </xf>
    <xf numFmtId="0" fontId="7" fillId="33" borderId="11" xfId="0" applyFont="1" applyFill="1" applyBorder="1" applyAlignment="1" applyProtection="1">
      <alignment horizontal="left" wrapText="1"/>
      <protection hidden="1"/>
    </xf>
    <xf numFmtId="181" fontId="8" fillId="0" borderId="15" xfId="0" applyNumberFormat="1" applyFont="1" applyFill="1" applyBorder="1" applyAlignment="1" applyProtection="1">
      <alignment vertical="center" wrapText="1"/>
      <protection hidden="1"/>
    </xf>
    <xf numFmtId="181" fontId="8" fillId="0" borderId="19" xfId="0" applyNumberFormat="1" applyFont="1" applyFill="1" applyBorder="1" applyAlignment="1" applyProtection="1">
      <alignment horizontal="center"/>
      <protection hidden="1"/>
    </xf>
    <xf numFmtId="0" fontId="5" fillId="0" borderId="37" xfId="0" applyFont="1" applyFill="1" applyBorder="1" applyAlignment="1" applyProtection="1">
      <alignment wrapText="1"/>
      <protection hidden="1"/>
    </xf>
    <xf numFmtId="181" fontId="8" fillId="0" borderId="28" xfId="0" applyNumberFormat="1" applyFont="1" applyFill="1" applyBorder="1" applyAlignment="1" applyProtection="1">
      <alignment horizontal="center"/>
      <protection hidden="1"/>
    </xf>
    <xf numFmtId="0" fontId="5" fillId="0" borderId="33" xfId="0" applyFont="1" applyFill="1" applyBorder="1" applyAlignment="1" applyProtection="1">
      <alignment vertical="top" wrapText="1"/>
      <protection hidden="1"/>
    </xf>
    <xf numFmtId="0" fontId="5" fillId="0" borderId="13" xfId="0" applyFont="1" applyFill="1" applyBorder="1" applyAlignment="1" applyProtection="1">
      <alignment/>
      <protection hidden="1"/>
    </xf>
    <xf numFmtId="182" fontId="0" fillId="0" borderId="0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1" fontId="8" fillId="0" borderId="67" xfId="0" applyNumberFormat="1" applyFont="1" applyFill="1" applyBorder="1" applyAlignment="1" applyProtection="1">
      <alignment horizontal="center" wrapText="1"/>
      <protection hidden="1"/>
    </xf>
    <xf numFmtId="0" fontId="5" fillId="0" borderId="13" xfId="0" applyFont="1" applyFill="1" applyBorder="1" applyAlignment="1" applyProtection="1">
      <alignment vertical="top" wrapText="1"/>
      <protection hidden="1"/>
    </xf>
    <xf numFmtId="181" fontId="10" fillId="0" borderId="19" xfId="0" applyNumberFormat="1" applyFont="1" applyFill="1" applyBorder="1" applyAlignment="1" applyProtection="1">
      <alignment horizontal="center" wrapText="1"/>
      <protection hidden="1"/>
    </xf>
    <xf numFmtId="10" fontId="5" fillId="0" borderId="37" xfId="0" applyNumberFormat="1" applyFont="1" applyFill="1" applyBorder="1" applyAlignment="1" applyProtection="1">
      <alignment wrapText="1"/>
      <protection hidden="1"/>
    </xf>
    <xf numFmtId="10" fontId="5" fillId="0" borderId="14" xfId="0" applyNumberFormat="1" applyFont="1" applyFill="1" applyBorder="1" applyAlignment="1" applyProtection="1">
      <alignment wrapText="1"/>
      <protection hidden="1"/>
    </xf>
    <xf numFmtId="181" fontId="8" fillId="33" borderId="15" xfId="0" applyNumberFormat="1" applyFont="1" applyFill="1" applyBorder="1" applyAlignment="1" applyProtection="1">
      <alignment horizontal="center"/>
      <protection hidden="1"/>
    </xf>
    <xf numFmtId="181" fontId="8" fillId="0" borderId="65" xfId="0" applyNumberFormat="1" applyFont="1" applyFill="1" applyBorder="1" applyAlignment="1" applyProtection="1">
      <alignment horizontal="center" wrapText="1"/>
      <protection hidden="1"/>
    </xf>
    <xf numFmtId="10" fontId="5" fillId="0" borderId="12" xfId="0" applyNumberFormat="1" applyFont="1" applyFill="1" applyBorder="1" applyAlignment="1" applyProtection="1">
      <alignment wrapText="1"/>
      <protection hidden="1"/>
    </xf>
    <xf numFmtId="181" fontId="7" fillId="0" borderId="65" xfId="0" applyNumberFormat="1" applyFont="1" applyFill="1" applyBorder="1" applyAlignment="1" applyProtection="1">
      <alignment horizontal="center" wrapText="1"/>
      <protection hidden="1"/>
    </xf>
    <xf numFmtId="0" fontId="7" fillId="0" borderId="12" xfId="0" applyFont="1" applyFill="1" applyBorder="1" applyAlignment="1" applyProtection="1">
      <alignment horizontal="center" wrapText="1"/>
      <protection hidden="1"/>
    </xf>
    <xf numFmtId="181" fontId="7" fillId="33" borderId="15" xfId="0" applyNumberFormat="1" applyFont="1" applyFill="1" applyBorder="1" applyAlignment="1" applyProtection="1">
      <alignment horizontal="center" wrapText="1"/>
      <protection hidden="1"/>
    </xf>
    <xf numFmtId="0" fontId="22" fillId="33" borderId="11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left" wrapText="1"/>
      <protection hidden="1"/>
    </xf>
    <xf numFmtId="0" fontId="8" fillId="0" borderId="32" xfId="0" applyFont="1" applyFill="1" applyBorder="1" applyAlignment="1" applyProtection="1">
      <alignment horizontal="left" wrapText="1"/>
      <protection hidden="1"/>
    </xf>
    <xf numFmtId="0" fontId="10" fillId="0" borderId="37" xfId="0" applyFont="1" applyFill="1" applyBorder="1" applyAlignment="1" applyProtection="1">
      <alignment horizontal="left" wrapText="1"/>
      <protection hidden="1"/>
    </xf>
    <xf numFmtId="181" fontId="5" fillId="0" borderId="26" xfId="0" applyNumberFormat="1" applyFont="1" applyFill="1" applyBorder="1" applyAlignment="1" applyProtection="1">
      <alignment horizontal="center" wrapText="1"/>
      <protection hidden="1"/>
    </xf>
    <xf numFmtId="181" fontId="5" fillId="0" borderId="46" xfId="0" applyNumberFormat="1" applyFont="1" applyFill="1" applyBorder="1" applyAlignment="1" applyProtection="1">
      <alignment horizontal="center" wrapText="1"/>
      <protection hidden="1"/>
    </xf>
    <xf numFmtId="0" fontId="6" fillId="0" borderId="31" xfId="0" applyFont="1" applyFill="1" applyBorder="1" applyAlignment="1" applyProtection="1">
      <alignment horizontal="left" wrapText="1"/>
      <protection hidden="1"/>
    </xf>
    <xf numFmtId="0" fontId="21" fillId="0" borderId="32" xfId="0" applyFont="1" applyFill="1" applyBorder="1" applyAlignment="1" applyProtection="1">
      <alignment horizontal="left" wrapText="1"/>
      <protection hidden="1"/>
    </xf>
    <xf numFmtId="181" fontId="5" fillId="0" borderId="23" xfId="0" applyNumberFormat="1" applyFont="1" applyFill="1" applyBorder="1" applyAlignment="1" applyProtection="1">
      <alignment horizontal="center" wrapText="1"/>
      <protection hidden="1"/>
    </xf>
    <xf numFmtId="181" fontId="7" fillId="0" borderId="68" xfId="0" applyNumberFormat="1" applyFont="1" applyFill="1" applyBorder="1" applyAlignment="1" applyProtection="1">
      <alignment horizontal="center" wrapText="1"/>
      <protection hidden="1"/>
    </xf>
    <xf numFmtId="0" fontId="10" fillId="0" borderId="44" xfId="0" applyFont="1" applyFill="1" applyBorder="1" applyAlignment="1" applyProtection="1">
      <alignment horizontal="left" wrapText="1"/>
      <protection hidden="1"/>
    </xf>
    <xf numFmtId="181" fontId="8" fillId="0" borderId="26" xfId="0" applyNumberFormat="1" applyFont="1" applyFill="1" applyBorder="1" applyAlignment="1" applyProtection="1">
      <alignment horizontal="center" wrapText="1"/>
      <protection hidden="1"/>
    </xf>
    <xf numFmtId="181" fontId="10" fillId="0" borderId="23" xfId="0" applyNumberFormat="1" applyFont="1" applyFill="1" applyBorder="1" applyAlignment="1" applyProtection="1">
      <alignment horizontal="center" wrapText="1"/>
      <protection hidden="1"/>
    </xf>
    <xf numFmtId="0" fontId="10" fillId="0" borderId="31" xfId="0" applyFont="1" applyFill="1" applyBorder="1" applyAlignment="1" applyProtection="1">
      <alignment horizontal="left" wrapText="1"/>
      <protection hidden="1"/>
    </xf>
    <xf numFmtId="0" fontId="8" fillId="0" borderId="31" xfId="0" applyFont="1" applyFill="1" applyBorder="1" applyAlignment="1" applyProtection="1">
      <alignment horizontal="left" wrapText="1"/>
      <protection hidden="1"/>
    </xf>
    <xf numFmtId="18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1" fillId="0" borderId="31" xfId="0" applyFont="1" applyFill="1" applyBorder="1" applyAlignment="1" applyProtection="1">
      <alignment horizontal="left" wrapText="1"/>
      <protection hidden="1"/>
    </xf>
    <xf numFmtId="0" fontId="21" fillId="0" borderId="13" xfId="0" applyFont="1" applyFill="1" applyBorder="1" applyAlignment="1" applyProtection="1">
      <alignment horizontal="left" wrapText="1"/>
      <protection hidden="1"/>
    </xf>
    <xf numFmtId="181" fontId="5" fillId="0" borderId="43" xfId="0" applyNumberFormat="1" applyFont="1" applyFill="1" applyBorder="1" applyAlignment="1" applyProtection="1">
      <alignment horizontal="center" wrapText="1"/>
      <protection hidden="1"/>
    </xf>
    <xf numFmtId="0" fontId="8" fillId="0" borderId="33" xfId="0" applyFont="1" applyFill="1" applyBorder="1" applyAlignment="1" applyProtection="1">
      <alignment horizontal="left" wrapText="1"/>
      <protection hidden="1"/>
    </xf>
    <xf numFmtId="184" fontId="0" fillId="0" borderId="0" xfId="0" applyNumberFormat="1" applyFont="1" applyFill="1" applyAlignment="1">
      <alignment/>
    </xf>
    <xf numFmtId="183" fontId="0" fillId="34" borderId="57" xfId="0" applyNumberFormat="1" applyFont="1" applyFill="1" applyBorder="1" applyAlignment="1">
      <alignment/>
    </xf>
    <xf numFmtId="183" fontId="0" fillId="0" borderId="57" xfId="0" applyNumberFormat="1" applyFont="1" applyFill="1" applyBorder="1" applyAlignment="1">
      <alignment/>
    </xf>
    <xf numFmtId="183" fontId="4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18" fillId="0" borderId="0" xfId="0" applyFont="1" applyAlignment="1" applyProtection="1">
      <alignment horizontal="center" wrapText="1" shrinkToFit="1"/>
      <protection locked="0"/>
    </xf>
    <xf numFmtId="0" fontId="14" fillId="0" borderId="0" xfId="0" applyFont="1" applyAlignment="1">
      <alignment horizontal="center"/>
    </xf>
    <xf numFmtId="0" fontId="7" fillId="0" borderId="69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2"/>
  <sheetViews>
    <sheetView showZeros="0" view="pageBreakPreview" zoomScale="75" zoomScaleNormal="75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375" style="42" customWidth="1"/>
    <col min="2" max="2" width="76.125" style="42" customWidth="1"/>
    <col min="3" max="3" width="14.125" style="42" customWidth="1"/>
    <col min="4" max="4" width="12.125" style="243" customWidth="1"/>
    <col min="5" max="5" width="14.25390625" style="243" customWidth="1"/>
    <col min="6" max="6" width="11.125" style="243" customWidth="1"/>
    <col min="7" max="7" width="10.625" style="42" customWidth="1"/>
    <col min="8" max="8" width="12.75390625" style="42" customWidth="1"/>
    <col min="9" max="9" width="9.125" style="42" customWidth="1"/>
    <col min="10" max="10" width="13.75390625" style="42" customWidth="1"/>
    <col min="11" max="16384" width="9.125" style="42" customWidth="1"/>
  </cols>
  <sheetData>
    <row r="1" spans="1:7" ht="27.75" customHeight="1">
      <c r="A1" s="330" t="s">
        <v>186</v>
      </c>
      <c r="B1" s="330"/>
      <c r="C1" s="330"/>
      <c r="D1" s="330"/>
      <c r="E1" s="330"/>
      <c r="F1" s="330"/>
      <c r="G1" s="330"/>
    </row>
    <row r="2" ht="15" customHeight="1" thickBot="1">
      <c r="G2" s="41"/>
    </row>
    <row r="3" spans="1:7" ht="53.25" customHeight="1" thickBot="1">
      <c r="A3" s="244" t="s">
        <v>0</v>
      </c>
      <c r="B3" s="245" t="s">
        <v>1</v>
      </c>
      <c r="C3" s="181" t="s">
        <v>187</v>
      </c>
      <c r="D3" s="181" t="s">
        <v>45</v>
      </c>
      <c r="E3" s="236" t="s">
        <v>52</v>
      </c>
      <c r="F3" s="181" t="s">
        <v>188</v>
      </c>
      <c r="G3" s="182" t="s">
        <v>189</v>
      </c>
    </row>
    <row r="4" spans="1:10" ht="23.25" customHeight="1" thickBot="1">
      <c r="A4" s="51"/>
      <c r="B4" s="107" t="s">
        <v>55</v>
      </c>
      <c r="C4" s="114"/>
      <c r="D4" s="114"/>
      <c r="E4" s="114"/>
      <c r="F4" s="43"/>
      <c r="G4" s="68"/>
      <c r="J4" s="49"/>
    </row>
    <row r="5" spans="1:10" ht="20.25" customHeight="1">
      <c r="A5" s="188">
        <v>10000000</v>
      </c>
      <c r="B5" s="189" t="s">
        <v>2</v>
      </c>
      <c r="C5" s="81">
        <f>+C6+C9</f>
        <v>343160.30000000005</v>
      </c>
      <c r="D5" s="81">
        <f>+D6+D9</f>
        <v>232217.09999999998</v>
      </c>
      <c r="E5" s="81">
        <f>+E6+E9</f>
        <v>244147.38701999997</v>
      </c>
      <c r="F5" s="81">
        <f>IF(C5=0,"",$E5/C5*100)</f>
        <v>71.14674600179565</v>
      </c>
      <c r="G5" s="82">
        <f>IF(D5=0,"",$E5/D5*100)</f>
        <v>105.13755749253608</v>
      </c>
      <c r="I5" s="44"/>
      <c r="J5" s="49"/>
    </row>
    <row r="6" spans="1:12" ht="30.75" customHeight="1">
      <c r="A6" s="119">
        <v>11000000</v>
      </c>
      <c r="B6" s="62" t="s">
        <v>3</v>
      </c>
      <c r="C6" s="83">
        <f>+C7+C8</f>
        <v>279927.9</v>
      </c>
      <c r="D6" s="83">
        <f>+D7+D8</f>
        <v>185724.8</v>
      </c>
      <c r="E6" s="83">
        <f>+E7+E8</f>
        <v>195401.32463999998</v>
      </c>
      <c r="F6" s="83">
        <f aca="true" t="shared" si="0" ref="F6:F64">IF(C6=0,"",$E6/C6*100)</f>
        <v>69.80416194312892</v>
      </c>
      <c r="G6" s="84">
        <f aca="true" t="shared" si="1" ref="G6:G64">IF(D6=0,"",$E6/D6*100)</f>
        <v>105.21014137045779</v>
      </c>
      <c r="J6" s="49"/>
      <c r="L6" s="45"/>
    </row>
    <row r="7" spans="1:12" ht="15.75">
      <c r="A7" s="102">
        <v>11010000</v>
      </c>
      <c r="B7" s="63" t="s">
        <v>22</v>
      </c>
      <c r="C7" s="193">
        <v>275768.9</v>
      </c>
      <c r="D7" s="193">
        <v>183034.8</v>
      </c>
      <c r="E7" s="193">
        <v>193558.35431999998</v>
      </c>
      <c r="F7" s="85">
        <f t="shared" si="0"/>
        <v>70.18860876625318</v>
      </c>
      <c r="G7" s="69">
        <f t="shared" si="1"/>
        <v>105.74948278687988</v>
      </c>
      <c r="H7" s="44"/>
      <c r="J7" s="49"/>
      <c r="L7" s="45"/>
    </row>
    <row r="8" spans="1:12" ht="15.75">
      <c r="A8" s="102">
        <v>11020000</v>
      </c>
      <c r="B8" s="63" t="s">
        <v>4</v>
      </c>
      <c r="C8" s="50">
        <v>4159</v>
      </c>
      <c r="D8" s="50">
        <v>2690</v>
      </c>
      <c r="E8" s="50">
        <v>1842.9703200000001</v>
      </c>
      <c r="F8" s="85">
        <f t="shared" si="0"/>
        <v>44.31282327482568</v>
      </c>
      <c r="G8" s="69">
        <f t="shared" si="1"/>
        <v>68.51190780669145</v>
      </c>
      <c r="H8" s="44"/>
      <c r="J8" s="49"/>
      <c r="L8" s="45"/>
    </row>
    <row r="9" spans="1:12" ht="15.75" customHeight="1">
      <c r="A9" s="119">
        <v>13000000</v>
      </c>
      <c r="B9" s="62" t="s">
        <v>120</v>
      </c>
      <c r="C9" s="83">
        <f>SUM(C10:C13)</f>
        <v>63232.399999999994</v>
      </c>
      <c r="D9" s="83">
        <f>SUM(D10:D13)</f>
        <v>46492.3</v>
      </c>
      <c r="E9" s="83">
        <f>SUM(E10:E13)</f>
        <v>48746.062379999996</v>
      </c>
      <c r="F9" s="83">
        <f t="shared" si="0"/>
        <v>77.09032454880726</v>
      </c>
      <c r="G9" s="84">
        <f t="shared" si="1"/>
        <v>104.84760353865047</v>
      </c>
      <c r="J9" s="49"/>
      <c r="L9" s="45"/>
    </row>
    <row r="10" spans="1:12" ht="15.75" customHeight="1">
      <c r="A10" s="120">
        <v>13010000</v>
      </c>
      <c r="B10" s="115" t="s">
        <v>78</v>
      </c>
      <c r="C10" s="50">
        <v>11311.9</v>
      </c>
      <c r="D10" s="50">
        <v>8322.9</v>
      </c>
      <c r="E10" s="50">
        <v>9338.63263</v>
      </c>
      <c r="F10" s="50">
        <f aca="true" t="shared" si="2" ref="F10:G13">IF(C10=0,"",$E10/C10*100)</f>
        <v>82.5558273145979</v>
      </c>
      <c r="G10" s="69">
        <f t="shared" si="2"/>
        <v>112.20407105696333</v>
      </c>
      <c r="J10" s="49"/>
      <c r="L10" s="45"/>
    </row>
    <row r="11" spans="1:12" ht="15.75" customHeight="1">
      <c r="A11" s="120">
        <v>13020000</v>
      </c>
      <c r="B11" s="115" t="s">
        <v>79</v>
      </c>
      <c r="C11" s="50">
        <v>8751.7</v>
      </c>
      <c r="D11" s="50">
        <v>6511</v>
      </c>
      <c r="E11" s="50">
        <v>7167.9261</v>
      </c>
      <c r="F11" s="50">
        <f t="shared" si="2"/>
        <v>81.90324279854198</v>
      </c>
      <c r="G11" s="69">
        <f t="shared" si="2"/>
        <v>110.08948087851329</v>
      </c>
      <c r="J11" s="49"/>
      <c r="L11" s="45"/>
    </row>
    <row r="12" spans="1:12" ht="15.75" customHeight="1">
      <c r="A12" s="120">
        <v>13030000</v>
      </c>
      <c r="B12" s="115" t="s">
        <v>80</v>
      </c>
      <c r="C12" s="50">
        <v>43167.6</v>
      </c>
      <c r="D12" s="50">
        <v>31658</v>
      </c>
      <c r="E12" s="50">
        <v>32236.86281</v>
      </c>
      <c r="F12" s="50">
        <f t="shared" si="2"/>
        <v>74.67837639803928</v>
      </c>
      <c r="G12" s="69">
        <f t="shared" si="2"/>
        <v>101.82848824941561</v>
      </c>
      <c r="J12" s="49"/>
      <c r="L12" s="45"/>
    </row>
    <row r="13" spans="1:12" ht="15.75">
      <c r="A13" s="102">
        <v>13070000</v>
      </c>
      <c r="B13" s="63" t="s">
        <v>81</v>
      </c>
      <c r="C13" s="193">
        <v>1.2</v>
      </c>
      <c r="D13" s="193">
        <v>0.4</v>
      </c>
      <c r="E13" s="193">
        <v>2.6408400000000003</v>
      </c>
      <c r="F13" s="50">
        <f t="shared" si="2"/>
        <v>220.07000000000002</v>
      </c>
      <c r="G13" s="69">
        <f t="shared" si="2"/>
        <v>660.21</v>
      </c>
      <c r="J13" s="49"/>
      <c r="L13" s="45"/>
    </row>
    <row r="14" spans="1:10" ht="23.25" customHeight="1">
      <c r="A14" s="118">
        <v>20000000</v>
      </c>
      <c r="B14" s="61" t="s">
        <v>5</v>
      </c>
      <c r="C14" s="194">
        <f>+C15+C19+C23</f>
        <v>21491.1</v>
      </c>
      <c r="D14" s="194">
        <f>+D15+D19+D23</f>
        <v>14842.49</v>
      </c>
      <c r="E14" s="194">
        <f>+E15+E19+E23</f>
        <v>14758.713700000002</v>
      </c>
      <c r="F14" s="86">
        <f t="shared" si="0"/>
        <v>68.67360767945803</v>
      </c>
      <c r="G14" s="87">
        <f t="shared" si="1"/>
        <v>99.43556438306513</v>
      </c>
      <c r="I14" s="44"/>
      <c r="J14" s="49"/>
    </row>
    <row r="15" spans="1:10" ht="20.25" customHeight="1">
      <c r="A15" s="121">
        <v>21000000</v>
      </c>
      <c r="B15" s="109" t="s">
        <v>6</v>
      </c>
      <c r="C15" s="195">
        <f>SUM(C16:C18)</f>
        <v>2710</v>
      </c>
      <c r="D15" s="195">
        <f>SUM(D16:D18)</f>
        <v>1886.6</v>
      </c>
      <c r="E15" s="195">
        <f>E18+E16+E17</f>
        <v>1087.08088</v>
      </c>
      <c r="F15" s="88">
        <f>IF(C15=0,"",$E15/C15*100)</f>
        <v>40.11368560885609</v>
      </c>
      <c r="G15" s="89">
        <f>IF(D15=0,"",$E15/D15*100)</f>
        <v>57.62116399872787</v>
      </c>
      <c r="J15" s="49"/>
    </row>
    <row r="16" spans="1:10" ht="31.5" customHeight="1">
      <c r="A16" s="101">
        <v>21010300</v>
      </c>
      <c r="B16" s="99" t="s">
        <v>74</v>
      </c>
      <c r="C16" s="196">
        <v>210</v>
      </c>
      <c r="D16" s="196">
        <v>186.6</v>
      </c>
      <c r="E16" s="196">
        <v>177.02621</v>
      </c>
      <c r="F16" s="100">
        <f t="shared" si="0"/>
        <v>84.29819523809523</v>
      </c>
      <c r="G16" s="80">
        <f t="shared" si="1"/>
        <v>94.86935155412647</v>
      </c>
      <c r="J16" s="49"/>
    </row>
    <row r="17" spans="1:10" ht="18" customHeight="1">
      <c r="A17" s="102">
        <v>21050000</v>
      </c>
      <c r="B17" s="117" t="s">
        <v>121</v>
      </c>
      <c r="C17" s="193">
        <v>2500</v>
      </c>
      <c r="D17" s="193">
        <v>1700</v>
      </c>
      <c r="E17" s="193">
        <v>910.05467</v>
      </c>
      <c r="F17" s="85">
        <f t="shared" si="0"/>
        <v>36.402186799999996</v>
      </c>
      <c r="G17" s="69">
        <f t="shared" si="1"/>
        <v>53.53262764705883</v>
      </c>
      <c r="J17" s="49"/>
    </row>
    <row r="18" spans="1:10" ht="15.75" hidden="1">
      <c r="A18" s="103">
        <v>21080000</v>
      </c>
      <c r="B18" s="65" t="s">
        <v>8</v>
      </c>
      <c r="C18" s="197"/>
      <c r="D18" s="197"/>
      <c r="E18" s="193"/>
      <c r="F18" s="90">
        <f t="shared" si="0"/>
      </c>
      <c r="G18" s="84">
        <f t="shared" si="1"/>
      </c>
      <c r="J18" s="49"/>
    </row>
    <row r="19" spans="1:10" ht="30.75" customHeight="1">
      <c r="A19" s="104">
        <v>22000000</v>
      </c>
      <c r="B19" s="64" t="s">
        <v>118</v>
      </c>
      <c r="C19" s="83">
        <f>SUM(C20:C22)</f>
        <v>18181.1</v>
      </c>
      <c r="D19" s="83">
        <f>SUM(D20:D22)</f>
        <v>12505.89</v>
      </c>
      <c r="E19" s="83">
        <f>SUM(E20:E22)</f>
        <v>13332.973580000002</v>
      </c>
      <c r="F19" s="83">
        <f t="shared" si="0"/>
        <v>73.33425139293004</v>
      </c>
      <c r="G19" s="84">
        <f t="shared" si="1"/>
        <v>106.61355233414018</v>
      </c>
      <c r="J19" s="49"/>
    </row>
    <row r="20" spans="1:10" ht="16.5" customHeight="1">
      <c r="A20" s="102">
        <v>22010000</v>
      </c>
      <c r="B20" s="63" t="s">
        <v>117</v>
      </c>
      <c r="C20" s="193">
        <v>15221.1</v>
      </c>
      <c r="D20" s="193">
        <v>10264.89</v>
      </c>
      <c r="E20" s="193">
        <v>10881.02258</v>
      </c>
      <c r="F20" s="50">
        <f>IF(C20=0,"",$E20/C20*100)</f>
        <v>71.48644040181065</v>
      </c>
      <c r="G20" s="69">
        <f>IF(D20=0,"",$E20/D20*100)</f>
        <v>106.0023300785493</v>
      </c>
      <c r="J20" s="49"/>
    </row>
    <row r="21" spans="1:7" ht="30" customHeight="1">
      <c r="A21" s="102">
        <v>22080000</v>
      </c>
      <c r="B21" s="63" t="s">
        <v>122</v>
      </c>
      <c r="C21" s="193">
        <v>2900</v>
      </c>
      <c r="D21" s="193">
        <v>2199</v>
      </c>
      <c r="E21" s="193">
        <v>2412.31098</v>
      </c>
      <c r="F21" s="50">
        <f t="shared" si="0"/>
        <v>83.18313724137931</v>
      </c>
      <c r="G21" s="69">
        <f t="shared" si="1"/>
        <v>109.70036289222375</v>
      </c>
    </row>
    <row r="22" spans="1:7" ht="32.25" customHeight="1">
      <c r="A22" s="102">
        <v>22120000</v>
      </c>
      <c r="B22" s="63" t="s">
        <v>82</v>
      </c>
      <c r="C22" s="193">
        <v>60</v>
      </c>
      <c r="D22" s="193">
        <v>42</v>
      </c>
      <c r="E22" s="193">
        <v>39.64002</v>
      </c>
      <c r="F22" s="50">
        <f>IF(C22=0,"",$E22/C22*100)</f>
        <v>66.0667</v>
      </c>
      <c r="G22" s="69">
        <f>IF(D22=0,"",$E22/D22*100)</f>
        <v>94.381</v>
      </c>
    </row>
    <row r="23" spans="1:7" ht="15" customHeight="1">
      <c r="A23" s="104">
        <v>24000000</v>
      </c>
      <c r="B23" s="64" t="s">
        <v>7</v>
      </c>
      <c r="C23" s="83">
        <f>C24</f>
        <v>600</v>
      </c>
      <c r="D23" s="83">
        <f>D24</f>
        <v>450</v>
      </c>
      <c r="E23" s="83">
        <f>E24</f>
        <v>338.65924</v>
      </c>
      <c r="F23" s="90">
        <f t="shared" si="0"/>
        <v>56.44320666666667</v>
      </c>
      <c r="G23" s="84">
        <f t="shared" si="1"/>
        <v>75.2576088888889</v>
      </c>
    </row>
    <row r="24" spans="1:7" ht="15.75">
      <c r="A24" s="102">
        <v>24060300</v>
      </c>
      <c r="B24" s="63" t="s">
        <v>8</v>
      </c>
      <c r="C24" s="193">
        <v>600</v>
      </c>
      <c r="D24" s="193">
        <v>450</v>
      </c>
      <c r="E24" s="193">
        <v>338.65924</v>
      </c>
      <c r="F24" s="85">
        <f t="shared" si="0"/>
        <v>56.44320666666667</v>
      </c>
      <c r="G24" s="69">
        <f t="shared" si="1"/>
        <v>75.2576088888889</v>
      </c>
    </row>
    <row r="25" spans="1:7" ht="15.75">
      <c r="A25" s="118">
        <v>30000000</v>
      </c>
      <c r="B25" s="61" t="s">
        <v>123</v>
      </c>
      <c r="C25" s="194"/>
      <c r="D25" s="194"/>
      <c r="E25" s="194">
        <f>+E26</f>
        <v>1.8716</v>
      </c>
      <c r="F25" s="86">
        <f aca="true" t="shared" si="3" ref="F25:G27">IF(C25=0,"",$E25/C25*100)</f>
      </c>
      <c r="G25" s="87">
        <f t="shared" si="3"/>
      </c>
    </row>
    <row r="26" spans="1:7" ht="15.75">
      <c r="A26" s="104">
        <v>31000000</v>
      </c>
      <c r="B26" s="64" t="s">
        <v>72</v>
      </c>
      <c r="C26" s="83">
        <f>C27</f>
        <v>0</v>
      </c>
      <c r="D26" s="83">
        <f>D27</f>
        <v>0</v>
      </c>
      <c r="E26" s="83">
        <f>E27</f>
        <v>1.8716</v>
      </c>
      <c r="F26" s="83">
        <f t="shared" si="3"/>
      </c>
      <c r="G26" s="84">
        <f t="shared" si="3"/>
      </c>
    </row>
    <row r="27" spans="1:7" ht="31.5">
      <c r="A27" s="105">
        <v>31020000</v>
      </c>
      <c r="B27" s="96" t="s">
        <v>73</v>
      </c>
      <c r="C27" s="198">
        <v>0</v>
      </c>
      <c r="D27" s="198">
        <v>0</v>
      </c>
      <c r="E27" s="198">
        <v>1.8716</v>
      </c>
      <c r="F27" s="97">
        <f t="shared" si="3"/>
      </c>
      <c r="G27" s="98">
        <f t="shared" si="3"/>
      </c>
    </row>
    <row r="28" spans="1:9" ht="16.5" thickBot="1">
      <c r="A28" s="122"/>
      <c r="B28" s="66" t="s">
        <v>56</v>
      </c>
      <c r="C28" s="91">
        <f>C5+C14</f>
        <v>364651.4</v>
      </c>
      <c r="D28" s="91">
        <f>D5+D14</f>
        <v>247059.58999999997</v>
      </c>
      <c r="E28" s="91">
        <f>E5+E14+E25</f>
        <v>258907.97231999997</v>
      </c>
      <c r="F28" s="91">
        <f t="shared" si="0"/>
        <v>71.00150234443086</v>
      </c>
      <c r="G28" s="92">
        <f t="shared" si="1"/>
        <v>104.79575891791937</v>
      </c>
      <c r="I28" s="44"/>
    </row>
    <row r="29" spans="1:10" ht="22.5" customHeight="1" thickBot="1">
      <c r="A29" s="106">
        <v>40000000</v>
      </c>
      <c r="B29" s="128" t="s">
        <v>9</v>
      </c>
      <c r="C29" s="129">
        <f>C30+C36</f>
        <v>1482272.4000000001</v>
      </c>
      <c r="D29" s="129">
        <f>D30+D36</f>
        <v>1108049.5240000002</v>
      </c>
      <c r="E29" s="129">
        <f>E30+E36</f>
        <v>1098158.05837</v>
      </c>
      <c r="F29" s="129">
        <f t="shared" si="0"/>
        <v>74.08611658491381</v>
      </c>
      <c r="G29" s="130">
        <f t="shared" si="1"/>
        <v>99.10730834536234</v>
      </c>
      <c r="H29" s="46"/>
      <c r="I29" s="44"/>
      <c r="J29" s="44"/>
    </row>
    <row r="30" spans="1:7" ht="19.5" customHeight="1" thickBot="1">
      <c r="A30" s="106">
        <v>41020000</v>
      </c>
      <c r="B30" s="78" t="s">
        <v>10</v>
      </c>
      <c r="C30" s="93">
        <f>SUM(C31:C35)</f>
        <v>482051.7</v>
      </c>
      <c r="D30" s="93">
        <f>SUM(D31:D35)</f>
        <v>348401.9000000001</v>
      </c>
      <c r="E30" s="93">
        <f>SUM(E31:E35)</f>
        <v>344586.8468100001</v>
      </c>
      <c r="F30" s="93">
        <f t="shared" si="0"/>
        <v>71.48337964786766</v>
      </c>
      <c r="G30" s="94">
        <f t="shared" si="1"/>
        <v>98.90498496420369</v>
      </c>
    </row>
    <row r="31" spans="1:8" ht="18" customHeight="1">
      <c r="A31" s="102">
        <v>41020100</v>
      </c>
      <c r="B31" s="63" t="s">
        <v>124</v>
      </c>
      <c r="C31" s="193">
        <v>397468.3</v>
      </c>
      <c r="D31" s="199">
        <v>298101.4</v>
      </c>
      <c r="E31" s="193">
        <v>294286.34681</v>
      </c>
      <c r="F31" s="50">
        <f t="shared" si="0"/>
        <v>74.04020567426383</v>
      </c>
      <c r="G31" s="69">
        <f t="shared" si="1"/>
        <v>98.72021627875615</v>
      </c>
      <c r="H31" s="47"/>
    </row>
    <row r="32" spans="1:7" ht="33" customHeight="1">
      <c r="A32" s="101">
        <v>41020600</v>
      </c>
      <c r="B32" s="63" t="s">
        <v>75</v>
      </c>
      <c r="C32" s="193">
        <v>27010.5</v>
      </c>
      <c r="D32" s="200">
        <v>13782.9</v>
      </c>
      <c r="E32" s="193">
        <v>13782.9</v>
      </c>
      <c r="F32" s="50">
        <f t="shared" si="0"/>
        <v>51.02793358138502</v>
      </c>
      <c r="G32" s="69">
        <f t="shared" si="1"/>
        <v>100</v>
      </c>
    </row>
    <row r="33" spans="1:7" ht="33" customHeight="1">
      <c r="A33" s="101">
        <v>41021200</v>
      </c>
      <c r="B33" s="99" t="s">
        <v>146</v>
      </c>
      <c r="C33" s="196">
        <v>18259.2</v>
      </c>
      <c r="D33" s="200">
        <v>10434</v>
      </c>
      <c r="E33" s="196">
        <v>10434</v>
      </c>
      <c r="F33" s="50">
        <f aca="true" t="shared" si="4" ref="F33:G35">IF(C33=0,"",$E33/C33*100)</f>
        <v>57.143796004206095</v>
      </c>
      <c r="G33" s="69">
        <f t="shared" si="4"/>
        <v>100</v>
      </c>
    </row>
    <row r="34" spans="1:7" ht="48" customHeight="1">
      <c r="A34" s="101">
        <v>41021300</v>
      </c>
      <c r="B34" s="99" t="s">
        <v>147</v>
      </c>
      <c r="C34" s="196">
        <v>2679.4</v>
      </c>
      <c r="D34" s="200">
        <v>1660.7</v>
      </c>
      <c r="E34" s="196">
        <v>1660.7</v>
      </c>
      <c r="F34" s="50">
        <f t="shared" si="4"/>
        <v>61.98029409569307</v>
      </c>
      <c r="G34" s="69">
        <f t="shared" si="4"/>
        <v>100</v>
      </c>
    </row>
    <row r="35" spans="1:7" ht="33" customHeight="1" thickBot="1">
      <c r="A35" s="102">
        <v>41021800</v>
      </c>
      <c r="B35" s="96" t="s">
        <v>148</v>
      </c>
      <c r="C35" s="198">
        <v>36634.3</v>
      </c>
      <c r="D35" s="201">
        <v>24422.9</v>
      </c>
      <c r="E35" s="198">
        <v>24422.9</v>
      </c>
      <c r="F35" s="50">
        <f t="shared" si="4"/>
        <v>66.6667576560764</v>
      </c>
      <c r="G35" s="69">
        <f t="shared" si="4"/>
        <v>100</v>
      </c>
    </row>
    <row r="36" spans="1:8" ht="27" customHeight="1" thickBot="1">
      <c r="A36" s="106">
        <v>41030000</v>
      </c>
      <c r="B36" s="78" t="s">
        <v>11</v>
      </c>
      <c r="C36" s="93">
        <f>SUM(C37:C50)</f>
        <v>1000220.7000000001</v>
      </c>
      <c r="D36" s="93">
        <f>SUM(D37:D50)</f>
        <v>759647.6240000001</v>
      </c>
      <c r="E36" s="93">
        <f>SUM(E37:E50)</f>
        <v>753571.2115599999</v>
      </c>
      <c r="F36" s="93">
        <f t="shared" si="0"/>
        <v>75.34049350908253</v>
      </c>
      <c r="G36" s="94">
        <f t="shared" si="1"/>
        <v>99.20010117217187</v>
      </c>
      <c r="H36" s="44"/>
    </row>
    <row r="37" spans="1:8" ht="33" customHeight="1">
      <c r="A37" s="184">
        <v>41030300</v>
      </c>
      <c r="B37" s="185" t="s">
        <v>119</v>
      </c>
      <c r="C37" s="202">
        <v>800</v>
      </c>
      <c r="D37" s="202">
        <v>580</v>
      </c>
      <c r="E37" s="202">
        <v>547.90411</v>
      </c>
      <c r="F37" s="186">
        <f t="shared" si="0"/>
        <v>68.48801375</v>
      </c>
      <c r="G37" s="187">
        <f t="shared" si="1"/>
        <v>94.46622586206895</v>
      </c>
      <c r="H37" s="70"/>
    </row>
    <row r="38" spans="1:8" ht="47.25" customHeight="1">
      <c r="A38" s="102">
        <v>41030600</v>
      </c>
      <c r="B38" s="77" t="s">
        <v>129</v>
      </c>
      <c r="C38" s="193">
        <v>677666.3</v>
      </c>
      <c r="D38" s="193">
        <v>516904.4</v>
      </c>
      <c r="E38" s="193">
        <v>516904.30152</v>
      </c>
      <c r="F38" s="50">
        <f t="shared" si="0"/>
        <v>76.27711478643691</v>
      </c>
      <c r="G38" s="69">
        <f t="shared" si="1"/>
        <v>99.99998094812115</v>
      </c>
      <c r="H38" s="44"/>
    </row>
    <row r="39" spans="1:7" ht="78" customHeight="1">
      <c r="A39" s="102">
        <v>41030800</v>
      </c>
      <c r="B39" s="76" t="s">
        <v>130</v>
      </c>
      <c r="C39" s="196">
        <v>200501.6</v>
      </c>
      <c r="D39" s="196">
        <v>153351.7</v>
      </c>
      <c r="E39" s="196">
        <v>153299.69491</v>
      </c>
      <c r="F39" s="79">
        <f t="shared" si="0"/>
        <v>76.45809056386582</v>
      </c>
      <c r="G39" s="80">
        <f t="shared" si="1"/>
        <v>99.96608769906038</v>
      </c>
    </row>
    <row r="40" spans="1:8" ht="164.25" customHeight="1">
      <c r="A40" s="102">
        <v>41030900</v>
      </c>
      <c r="B40" s="242" t="s">
        <v>125</v>
      </c>
      <c r="C40" s="193">
        <v>47836.2</v>
      </c>
      <c r="D40" s="193">
        <v>35739.6</v>
      </c>
      <c r="E40" s="193">
        <v>31248.516399999997</v>
      </c>
      <c r="F40" s="50">
        <f t="shared" si="0"/>
        <v>65.32399396273115</v>
      </c>
      <c r="G40" s="69">
        <f t="shared" si="1"/>
        <v>87.43387279096576</v>
      </c>
      <c r="H40" s="70"/>
    </row>
    <row r="41" spans="1:8" ht="45.75" customHeight="1">
      <c r="A41" s="101">
        <v>41031000</v>
      </c>
      <c r="B41" s="76" t="s">
        <v>131</v>
      </c>
      <c r="C41" s="196">
        <v>29435.3</v>
      </c>
      <c r="D41" s="196">
        <v>25593</v>
      </c>
      <c r="E41" s="196">
        <v>25593</v>
      </c>
      <c r="F41" s="79">
        <f t="shared" si="0"/>
        <v>86.9466253104266</v>
      </c>
      <c r="G41" s="80">
        <f t="shared" si="1"/>
        <v>100</v>
      </c>
      <c r="H41" s="70"/>
    </row>
    <row r="42" spans="1:8" ht="45.75" customHeight="1">
      <c r="A42" s="101">
        <v>41031800</v>
      </c>
      <c r="B42" s="76" t="s">
        <v>115</v>
      </c>
      <c r="C42" s="196">
        <v>4570</v>
      </c>
      <c r="D42" s="196">
        <v>2891.4</v>
      </c>
      <c r="E42" s="196">
        <v>2891.4</v>
      </c>
      <c r="F42" s="79">
        <f aca="true" t="shared" si="5" ref="F42:G44">IF(C42=0,"",$E42/C42*100)</f>
        <v>63.2691466083151</v>
      </c>
      <c r="G42" s="80">
        <f t="shared" si="5"/>
        <v>100</v>
      </c>
      <c r="H42" s="70"/>
    </row>
    <row r="43" spans="1:8" ht="48" customHeight="1">
      <c r="A43" s="101">
        <v>41032600</v>
      </c>
      <c r="B43" s="76" t="s">
        <v>181</v>
      </c>
      <c r="C43" s="196">
        <v>7751.4</v>
      </c>
      <c r="D43" s="196">
        <v>4905.6</v>
      </c>
      <c r="E43" s="196">
        <v>4905.6</v>
      </c>
      <c r="F43" s="79">
        <f t="shared" si="5"/>
        <v>63.28663209226721</v>
      </c>
      <c r="G43" s="80">
        <f t="shared" si="5"/>
        <v>100</v>
      </c>
      <c r="H43" s="70"/>
    </row>
    <row r="44" spans="1:8" ht="45.75" customHeight="1">
      <c r="A44" s="101">
        <v>41033700</v>
      </c>
      <c r="B44" s="76" t="s">
        <v>126</v>
      </c>
      <c r="C44" s="196">
        <v>4797.9</v>
      </c>
      <c r="D44" s="196">
        <v>3035.7</v>
      </c>
      <c r="E44" s="196">
        <v>3035.7</v>
      </c>
      <c r="F44" s="79">
        <f t="shared" si="5"/>
        <v>63.271431251172395</v>
      </c>
      <c r="G44" s="80">
        <f t="shared" si="5"/>
        <v>100</v>
      </c>
      <c r="H44" s="70"/>
    </row>
    <row r="45" spans="1:8" ht="30.75" customHeight="1">
      <c r="A45" s="101">
        <v>41034500</v>
      </c>
      <c r="B45" s="76" t="s">
        <v>132</v>
      </c>
      <c r="C45" s="196">
        <v>5000</v>
      </c>
      <c r="D45" s="196">
        <v>2427</v>
      </c>
      <c r="E45" s="196">
        <v>2427</v>
      </c>
      <c r="F45" s="79">
        <f aca="true" t="shared" si="6" ref="F45:G48">IF(C45=0,"",$E45/C45*100)</f>
        <v>48.54</v>
      </c>
      <c r="G45" s="80">
        <f t="shared" si="6"/>
        <v>100</v>
      </c>
      <c r="H45" s="70"/>
    </row>
    <row r="46" spans="1:8" ht="47.25" customHeight="1">
      <c r="A46" s="101">
        <v>41034900</v>
      </c>
      <c r="B46" s="76" t="s">
        <v>116</v>
      </c>
      <c r="C46" s="196">
        <v>5000</v>
      </c>
      <c r="D46" s="196">
        <v>1650</v>
      </c>
      <c r="E46" s="196">
        <v>1650</v>
      </c>
      <c r="F46" s="79">
        <f>IF(C46=0,"",$E46/C46*100)</f>
        <v>33</v>
      </c>
      <c r="G46" s="80">
        <f>IF(D46=0,"",$E46/D46*100)</f>
        <v>100</v>
      </c>
      <c r="H46" s="70"/>
    </row>
    <row r="47" spans="1:7" ht="33" customHeight="1">
      <c r="A47" s="116">
        <v>41035200</v>
      </c>
      <c r="B47" s="76" t="s">
        <v>83</v>
      </c>
      <c r="C47" s="196">
        <v>2441.3</v>
      </c>
      <c r="D47" s="193">
        <v>1849.724</v>
      </c>
      <c r="E47" s="196">
        <v>1766.999</v>
      </c>
      <c r="F47" s="79">
        <f t="shared" si="6"/>
        <v>72.37942899274977</v>
      </c>
      <c r="G47" s="80">
        <f t="shared" si="6"/>
        <v>95.5277111612327</v>
      </c>
    </row>
    <row r="48" spans="1:7" ht="80.25" customHeight="1">
      <c r="A48" s="101">
        <v>41035800</v>
      </c>
      <c r="B48" s="76" t="s">
        <v>127</v>
      </c>
      <c r="C48" s="196">
        <v>12674.7</v>
      </c>
      <c r="D48" s="196">
        <v>8973.5</v>
      </c>
      <c r="E48" s="196">
        <v>8332.19562</v>
      </c>
      <c r="F48" s="79">
        <f t="shared" si="6"/>
        <v>65.73879949821297</v>
      </c>
      <c r="G48" s="80">
        <f t="shared" si="6"/>
        <v>92.85335287234636</v>
      </c>
    </row>
    <row r="49" spans="1:7" ht="48" customHeight="1">
      <c r="A49" s="101">
        <v>41036300</v>
      </c>
      <c r="B49" s="76" t="s">
        <v>179</v>
      </c>
      <c r="C49" s="196">
        <v>1297.1</v>
      </c>
      <c r="D49" s="196">
        <v>1297.1</v>
      </c>
      <c r="E49" s="196">
        <v>520</v>
      </c>
      <c r="F49" s="79">
        <f>IF(C49=0,"",$E49/C49*100)</f>
        <v>40.08943026751985</v>
      </c>
      <c r="G49" s="80">
        <f>IF(D49=0,"",$E49/D49*100)</f>
        <v>40.08943026751985</v>
      </c>
    </row>
    <row r="50" spans="1:7" ht="47.25" customHeight="1">
      <c r="A50" s="101">
        <v>41037000</v>
      </c>
      <c r="B50" s="76" t="s">
        <v>128</v>
      </c>
      <c r="C50" s="196">
        <v>448.9</v>
      </c>
      <c r="D50" s="196">
        <v>448.9</v>
      </c>
      <c r="E50" s="196">
        <v>448.9</v>
      </c>
      <c r="F50" s="79">
        <f>IF(C50=0,"",$E50/C50*100)</f>
        <v>100</v>
      </c>
      <c r="G50" s="80">
        <f>IF(D50=0,"",$E50/D50*100)</f>
        <v>100</v>
      </c>
    </row>
    <row r="51" spans="1:9" ht="27" customHeight="1" thickBot="1">
      <c r="A51" s="190"/>
      <c r="B51" s="191" t="s">
        <v>28</v>
      </c>
      <c r="C51" s="123">
        <f>C28+C29</f>
        <v>1846923.8000000003</v>
      </c>
      <c r="D51" s="123">
        <f>D28+D29</f>
        <v>1355109.114</v>
      </c>
      <c r="E51" s="123">
        <f>E28+E29</f>
        <v>1357066.03069</v>
      </c>
      <c r="F51" s="123">
        <f t="shared" si="0"/>
        <v>73.47709909255595</v>
      </c>
      <c r="G51" s="124">
        <f t="shared" si="1"/>
        <v>100.14441026702443</v>
      </c>
      <c r="I51" s="44"/>
    </row>
    <row r="52" spans="1:7" ht="23.25" customHeight="1" thickBot="1">
      <c r="A52" s="125"/>
      <c r="B52" s="112" t="s">
        <v>57</v>
      </c>
      <c r="C52" s="246"/>
      <c r="D52" s="246"/>
      <c r="E52" s="246"/>
      <c r="F52" s="126">
        <f t="shared" si="0"/>
      </c>
      <c r="G52" s="127">
        <f t="shared" si="1"/>
      </c>
    </row>
    <row r="53" spans="1:7" ht="31.5" customHeight="1">
      <c r="A53" s="105">
        <v>12020000</v>
      </c>
      <c r="B53" s="60" t="s">
        <v>12</v>
      </c>
      <c r="C53" s="203">
        <v>0</v>
      </c>
      <c r="D53" s="203"/>
      <c r="E53" s="203">
        <v>241.83438</v>
      </c>
      <c r="F53" s="12">
        <f t="shared" si="0"/>
      </c>
      <c r="G53" s="71">
        <f t="shared" si="1"/>
      </c>
    </row>
    <row r="54" spans="1:7" ht="18" customHeight="1">
      <c r="A54" s="105">
        <v>12030000</v>
      </c>
      <c r="B54" s="60" t="s">
        <v>84</v>
      </c>
      <c r="C54" s="203">
        <v>1359.7</v>
      </c>
      <c r="D54" s="203"/>
      <c r="E54" s="203">
        <v>2812.1407999999997</v>
      </c>
      <c r="F54" s="12">
        <f aca="true" t="shared" si="7" ref="F54:G57">IF(C54=0,"",$E54/C54*100)</f>
        <v>206.8206810325807</v>
      </c>
      <c r="G54" s="71">
        <f t="shared" si="7"/>
      </c>
    </row>
    <row r="55" spans="1:7" ht="20.25" customHeight="1">
      <c r="A55" s="105">
        <v>19010000</v>
      </c>
      <c r="B55" s="60" t="s">
        <v>85</v>
      </c>
      <c r="C55" s="203">
        <v>4707</v>
      </c>
      <c r="D55" s="203"/>
      <c r="E55" s="203">
        <v>4699.60058</v>
      </c>
      <c r="F55" s="12">
        <f t="shared" si="7"/>
        <v>99.84279966008074</v>
      </c>
      <c r="G55" s="71">
        <f t="shared" si="7"/>
      </c>
    </row>
    <row r="56" spans="1:7" ht="16.5" customHeight="1">
      <c r="A56" s="105">
        <v>19050000</v>
      </c>
      <c r="B56" s="60" t="s">
        <v>14</v>
      </c>
      <c r="C56" s="203">
        <v>0</v>
      </c>
      <c r="D56" s="203"/>
      <c r="E56" s="203">
        <v>4.9304</v>
      </c>
      <c r="F56" s="12">
        <f t="shared" si="7"/>
      </c>
      <c r="G56" s="71">
        <f t="shared" si="7"/>
      </c>
    </row>
    <row r="57" spans="1:7" ht="65.25" customHeight="1">
      <c r="A57" s="105">
        <v>21010000</v>
      </c>
      <c r="B57" s="60" t="s">
        <v>114</v>
      </c>
      <c r="C57" s="203">
        <v>141.2</v>
      </c>
      <c r="D57" s="203"/>
      <c r="E57" s="203">
        <v>141.22684</v>
      </c>
      <c r="F57" s="12">
        <f t="shared" si="7"/>
        <v>100.01900849858359</v>
      </c>
      <c r="G57" s="71"/>
    </row>
    <row r="58" spans="1:7" ht="31.5" customHeight="1">
      <c r="A58" s="105">
        <v>21110000</v>
      </c>
      <c r="B58" s="60" t="s">
        <v>18</v>
      </c>
      <c r="C58" s="203">
        <v>229</v>
      </c>
      <c r="D58" s="203"/>
      <c r="E58" s="203">
        <v>281.16647</v>
      </c>
      <c r="F58" s="12">
        <f>IF(C58=0,"",$E58/C58*100)</f>
        <v>122.78011790393013</v>
      </c>
      <c r="G58" s="71">
        <f>IF(D58=0,"",$E58/D58*100)</f>
      </c>
    </row>
    <row r="59" spans="1:7" ht="15.75">
      <c r="A59" s="105">
        <v>24060000</v>
      </c>
      <c r="B59" s="60" t="s">
        <v>8</v>
      </c>
      <c r="C59" s="203">
        <v>254.3</v>
      </c>
      <c r="D59" s="203"/>
      <c r="E59" s="203">
        <v>202.52737</v>
      </c>
      <c r="F59" s="12">
        <f>IF(C59=0,"",$E59/C59*100)</f>
        <v>79.64112072355485</v>
      </c>
      <c r="G59" s="71">
        <f>IF(D59=0,"",$E59/D59*100)</f>
      </c>
    </row>
    <row r="60" spans="1:7" ht="16.5" customHeight="1">
      <c r="A60" s="105">
        <v>24110000</v>
      </c>
      <c r="B60" s="60" t="s">
        <v>133</v>
      </c>
      <c r="C60" s="203">
        <v>10</v>
      </c>
      <c r="D60" s="203"/>
      <c r="E60" s="203">
        <v>8.626190000000001</v>
      </c>
      <c r="F60" s="12">
        <f t="shared" si="0"/>
        <v>86.26190000000001</v>
      </c>
      <c r="G60" s="71">
        <f t="shared" si="1"/>
      </c>
    </row>
    <row r="61" spans="1:7" ht="18.75" customHeight="1">
      <c r="A61" s="102">
        <v>25000000</v>
      </c>
      <c r="B61" s="138" t="s">
        <v>13</v>
      </c>
      <c r="C61" s="204">
        <v>42935.497</v>
      </c>
      <c r="D61" s="204"/>
      <c r="E61" s="204">
        <v>42592.01056</v>
      </c>
      <c r="F61" s="58">
        <f t="shared" si="0"/>
        <v>99.19999426115878</v>
      </c>
      <c r="G61" s="110">
        <f t="shared" si="1"/>
      </c>
    </row>
    <row r="62" spans="1:8" ht="31.5" customHeight="1">
      <c r="A62" s="105">
        <v>31030000</v>
      </c>
      <c r="B62" s="60" t="s">
        <v>134</v>
      </c>
      <c r="C62" s="203">
        <v>285</v>
      </c>
      <c r="D62" s="203">
        <v>0</v>
      </c>
      <c r="E62" s="203">
        <v>0</v>
      </c>
      <c r="F62" s="12">
        <f t="shared" si="0"/>
        <v>0</v>
      </c>
      <c r="G62" s="71">
        <f t="shared" si="1"/>
      </c>
      <c r="H62" s="44"/>
    </row>
    <row r="63" spans="1:7" ht="27.75" customHeight="1" thickBot="1">
      <c r="A63" s="122"/>
      <c r="B63" s="66" t="s">
        <v>65</v>
      </c>
      <c r="C63" s="91">
        <f>SUM(C53:C62)</f>
        <v>49921.697</v>
      </c>
      <c r="D63" s="91">
        <f>SUM(D53:D62)</f>
        <v>0</v>
      </c>
      <c r="E63" s="91">
        <f>SUM(E53:E62)</f>
        <v>50984.063590000005</v>
      </c>
      <c r="F63" s="91">
        <f t="shared" si="0"/>
        <v>102.12806585881886</v>
      </c>
      <c r="G63" s="92">
        <f t="shared" si="1"/>
      </c>
    </row>
    <row r="64" spans="1:7" ht="25.5" customHeight="1" thickBot="1">
      <c r="A64" s="177">
        <v>41030000</v>
      </c>
      <c r="B64" s="178" t="s">
        <v>11</v>
      </c>
      <c r="C64" s="179">
        <f>SUM(C65:C66)</f>
        <v>17904.1</v>
      </c>
      <c r="D64" s="179">
        <f>SUM(D65:D65)</f>
        <v>0</v>
      </c>
      <c r="E64" s="179">
        <f>SUM(E65:E66)</f>
        <v>10462.199999999999</v>
      </c>
      <c r="F64" s="179">
        <f t="shared" si="0"/>
        <v>58.43466021749209</v>
      </c>
      <c r="G64" s="180">
        <f t="shared" si="1"/>
      </c>
    </row>
    <row r="65" spans="1:7" ht="48.75" customHeight="1">
      <c r="A65" s="101">
        <v>41034400</v>
      </c>
      <c r="B65" s="76" t="s">
        <v>90</v>
      </c>
      <c r="C65" s="205">
        <v>12777.8</v>
      </c>
      <c r="D65" s="205"/>
      <c r="E65" s="205">
        <v>9190.9</v>
      </c>
      <c r="F65" s="13">
        <f>IF(C65=0,"",$E65/C65*100)</f>
        <v>71.92865751537823</v>
      </c>
      <c r="G65" s="72"/>
    </row>
    <row r="66" spans="1:7" ht="129" customHeight="1" thickBot="1">
      <c r="A66" s="105">
        <v>41036600</v>
      </c>
      <c r="B66" s="242" t="s">
        <v>182</v>
      </c>
      <c r="C66" s="203">
        <v>5126.3</v>
      </c>
      <c r="D66" s="203"/>
      <c r="E66" s="203">
        <v>1271.3</v>
      </c>
      <c r="F66" s="12">
        <f>IF(C66=0,"",$E66/C66*100)</f>
        <v>24.79956303766849</v>
      </c>
      <c r="G66" s="238"/>
    </row>
    <row r="67" spans="1:7" ht="25.5" customHeight="1" thickBot="1">
      <c r="A67" s="67"/>
      <c r="B67" s="53" t="s">
        <v>91</v>
      </c>
      <c r="C67" s="206">
        <f>C63+C64</f>
        <v>67825.79699999999</v>
      </c>
      <c r="D67" s="206">
        <f>D63+D64</f>
        <v>0</v>
      </c>
      <c r="E67" s="206">
        <f>E63+E64</f>
        <v>61446.26359</v>
      </c>
      <c r="F67" s="10">
        <f>IF(C67=0,"",$E67/C67*100)</f>
        <v>90.59423745510873</v>
      </c>
      <c r="G67" s="74">
        <f>IF(D67=0,"",$E67/D67*100)</f>
      </c>
    </row>
    <row r="68" spans="1:7" ht="31.5" customHeight="1" thickBot="1">
      <c r="A68" s="52"/>
      <c r="B68" s="54" t="s">
        <v>58</v>
      </c>
      <c r="C68" s="6">
        <f>C67+C51</f>
        <v>1914749.5970000003</v>
      </c>
      <c r="D68" s="6"/>
      <c r="E68" s="6">
        <f>E67+E51</f>
        <v>1418512.29428</v>
      </c>
      <c r="F68" s="6">
        <f>IF(C68=0,"",$E68/C68*100)</f>
        <v>74.08343610582307</v>
      </c>
      <c r="G68" s="75">
        <f>IF(D68=0,"",$E68/D68*100)</f>
      </c>
    </row>
    <row r="69" ht="15.75" thickBot="1">
      <c r="A69" s="48"/>
    </row>
    <row r="70" spans="1:6" ht="16.5" thickBot="1">
      <c r="A70" s="48"/>
      <c r="B70" s="247" t="s">
        <v>21</v>
      </c>
      <c r="C70" s="248">
        <f>+C68+Видатки!C69-Видатки!C68-Видатки!C67</f>
        <v>0</v>
      </c>
      <c r="D70" s="249">
        <f>+D68+Видатки!D67+Видатки!D68+Видатки!D69</f>
        <v>0</v>
      </c>
      <c r="E70" s="250">
        <f>+E68+Видатки!E69-Видатки!E68-Видатки!E67</f>
        <v>0</v>
      </c>
      <c r="F70" s="251"/>
    </row>
    <row r="71" ht="15.75" thickBot="1">
      <c r="A71" s="48"/>
    </row>
    <row r="72" spans="1:6" ht="16.5" thickBot="1">
      <c r="A72" s="48"/>
      <c r="B72" s="247" t="s">
        <v>30</v>
      </c>
      <c r="C72" s="248">
        <f>+C51+Видатки!C70-Видатки!C27-Видатки!C31</f>
        <v>6.052687240298837E-10</v>
      </c>
      <c r="D72" s="249">
        <f>+D51+Видатки!D70-Видатки!D27-Видатки!D31</f>
        <v>-24490.488119999878</v>
      </c>
      <c r="E72" s="252">
        <f>+E51+Видатки!E70-Видатки!E27-Видатки!E31</f>
        <v>4.661160346586257E-11</v>
      </c>
      <c r="F72" s="253"/>
    </row>
    <row r="73" spans="1:6" ht="16.5" thickBot="1">
      <c r="A73" s="48"/>
      <c r="B73" s="247" t="s">
        <v>31</v>
      </c>
      <c r="C73" s="254">
        <f>+C67+Видатки!C105-Видатки!C59-Видатки!C66</f>
        <v>-2.9103830456733704E-11</v>
      </c>
      <c r="D73" s="249">
        <f>+D67+Видатки!D109-Видатки!D59-Видатки!D66</f>
        <v>0</v>
      </c>
      <c r="E73" s="252">
        <f>+E67+Видатки!E105-Видатки!E59-Видатки!E66</f>
        <v>5.7980287238024175E-12</v>
      </c>
      <c r="F73" s="253"/>
    </row>
    <row r="74" ht="15">
      <c r="A74" s="48"/>
    </row>
    <row r="75" ht="15">
      <c r="A75" s="48"/>
    </row>
    <row r="76" ht="15">
      <c r="A76" s="48"/>
    </row>
    <row r="77" ht="15">
      <c r="A77" s="48"/>
    </row>
    <row r="78" ht="15">
      <c r="A78" s="48"/>
    </row>
    <row r="79" spans="1:4" ht="15">
      <c r="A79" s="48"/>
      <c r="C79" s="44"/>
      <c r="D79" s="44"/>
    </row>
    <row r="80" ht="15">
      <c r="A80" s="48"/>
    </row>
    <row r="81" ht="15">
      <c r="A81" s="48"/>
    </row>
    <row r="82" ht="15">
      <c r="A82" s="48"/>
    </row>
    <row r="83" ht="15">
      <c r="A83" s="48"/>
    </row>
    <row r="84" ht="15">
      <c r="A84" s="48"/>
    </row>
    <row r="85" ht="15">
      <c r="A85" s="48"/>
    </row>
    <row r="86" ht="15">
      <c r="A86" s="48"/>
    </row>
    <row r="87" ht="15">
      <c r="A87" s="48"/>
    </row>
    <row r="88" ht="15">
      <c r="A88" s="48"/>
    </row>
    <row r="89" ht="15">
      <c r="A89" s="48"/>
    </row>
    <row r="90" ht="15">
      <c r="A90" s="48"/>
    </row>
    <row r="91" ht="15">
      <c r="A91" s="48"/>
    </row>
    <row r="92" ht="15">
      <c r="A92" s="48"/>
    </row>
    <row r="93" ht="15">
      <c r="A93" s="48"/>
    </row>
    <row r="94" ht="15">
      <c r="A94" s="48"/>
    </row>
    <row r="95" ht="15">
      <c r="A95" s="48"/>
    </row>
    <row r="96" ht="15">
      <c r="A96" s="48"/>
    </row>
    <row r="97" ht="15">
      <c r="A97" s="48"/>
    </row>
    <row r="98" ht="15">
      <c r="A98" s="48"/>
    </row>
    <row r="99" ht="15">
      <c r="A99" s="48"/>
    </row>
    <row r="100" ht="15">
      <c r="A100" s="48"/>
    </row>
    <row r="101" ht="15">
      <c r="A101" s="48"/>
    </row>
    <row r="102" ht="15">
      <c r="A102" s="48"/>
    </row>
    <row r="103" ht="15">
      <c r="A103" s="48"/>
    </row>
    <row r="104" ht="15">
      <c r="A104" s="48"/>
    </row>
    <row r="105" ht="15">
      <c r="A105" s="48"/>
    </row>
    <row r="106" ht="15">
      <c r="A106" s="48"/>
    </row>
    <row r="107" ht="15">
      <c r="A107" s="48"/>
    </row>
    <row r="108" ht="15">
      <c r="A108" s="48"/>
    </row>
    <row r="109" ht="15">
      <c r="A109" s="48"/>
    </row>
    <row r="110" ht="15">
      <c r="A110" s="48"/>
    </row>
    <row r="111" ht="15">
      <c r="A111" s="48"/>
    </row>
    <row r="112" ht="15">
      <c r="A112" s="48"/>
    </row>
    <row r="113" ht="15">
      <c r="A113" s="48"/>
    </row>
    <row r="114" ht="15">
      <c r="A114" s="48"/>
    </row>
    <row r="115" ht="15">
      <c r="A115" s="48"/>
    </row>
    <row r="116" ht="15">
      <c r="A116" s="48"/>
    </row>
    <row r="117" ht="15">
      <c r="A117" s="48"/>
    </row>
    <row r="118" ht="15">
      <c r="A118" s="48"/>
    </row>
    <row r="119" ht="15">
      <c r="A119" s="48"/>
    </row>
    <row r="120" ht="15">
      <c r="A120" s="48"/>
    </row>
    <row r="121" ht="15">
      <c r="A121" s="48"/>
    </row>
    <row r="122" ht="15">
      <c r="A122" s="48"/>
    </row>
    <row r="123" ht="15">
      <c r="A123" s="48"/>
    </row>
    <row r="124" ht="15">
      <c r="A124" s="48"/>
    </row>
    <row r="125" ht="15">
      <c r="A125" s="48"/>
    </row>
    <row r="126" ht="15">
      <c r="A126" s="48"/>
    </row>
    <row r="127" ht="15">
      <c r="A127" s="48"/>
    </row>
    <row r="128" ht="15">
      <c r="A128" s="48"/>
    </row>
    <row r="129" ht="15">
      <c r="A129" s="48"/>
    </row>
    <row r="130" ht="15">
      <c r="A130" s="48"/>
    </row>
    <row r="131" ht="15">
      <c r="A131" s="48"/>
    </row>
    <row r="132" ht="15">
      <c r="A132" s="48"/>
    </row>
    <row r="133" ht="15">
      <c r="A133" s="48"/>
    </row>
    <row r="134" ht="15">
      <c r="A134" s="48"/>
    </row>
    <row r="135" ht="15">
      <c r="A135" s="48"/>
    </row>
    <row r="136" ht="15">
      <c r="A136" s="48"/>
    </row>
    <row r="137" ht="15">
      <c r="A137" s="48"/>
    </row>
    <row r="138" ht="15">
      <c r="A138" s="48"/>
    </row>
    <row r="139" ht="15">
      <c r="A139" s="48"/>
    </row>
    <row r="140" ht="15">
      <c r="A140" s="48"/>
    </row>
    <row r="141" ht="15">
      <c r="A141" s="48"/>
    </row>
    <row r="142" ht="15">
      <c r="A142" s="48"/>
    </row>
    <row r="143" ht="15">
      <c r="A143" s="48"/>
    </row>
    <row r="144" ht="15">
      <c r="A144" s="48"/>
    </row>
    <row r="145" ht="15">
      <c r="A145" s="48"/>
    </row>
    <row r="146" ht="15">
      <c r="A146" s="48"/>
    </row>
    <row r="147" ht="15">
      <c r="A147" s="48"/>
    </row>
    <row r="148" ht="15">
      <c r="A148" s="48"/>
    </row>
    <row r="149" ht="15">
      <c r="A149" s="48"/>
    </row>
    <row r="150" ht="15">
      <c r="A150" s="48"/>
    </row>
    <row r="151" ht="15">
      <c r="A151" s="48"/>
    </row>
    <row r="152" ht="15">
      <c r="A152" s="48"/>
    </row>
    <row r="153" ht="15">
      <c r="A153" s="48"/>
    </row>
    <row r="154" ht="15">
      <c r="A154" s="48"/>
    </row>
    <row r="155" ht="15">
      <c r="A155" s="48"/>
    </row>
    <row r="156" ht="15">
      <c r="A156" s="48"/>
    </row>
    <row r="157" ht="15">
      <c r="A157" s="48"/>
    </row>
    <row r="158" ht="15">
      <c r="A158" s="48"/>
    </row>
    <row r="159" ht="15">
      <c r="A159" s="48"/>
    </row>
    <row r="160" ht="15">
      <c r="A160" s="48"/>
    </row>
    <row r="161" ht="15">
      <c r="A161" s="48"/>
    </row>
    <row r="162" ht="15">
      <c r="A162" s="48"/>
    </row>
    <row r="163" ht="15">
      <c r="A163" s="48"/>
    </row>
    <row r="164" ht="15">
      <c r="A164" s="48"/>
    </row>
    <row r="165" ht="15">
      <c r="A165" s="48"/>
    </row>
    <row r="166" ht="15">
      <c r="A166" s="48"/>
    </row>
    <row r="167" ht="15">
      <c r="A167" s="48"/>
    </row>
    <row r="168" ht="15">
      <c r="A168" s="48"/>
    </row>
    <row r="169" ht="15">
      <c r="A169" s="48"/>
    </row>
    <row r="170" ht="15">
      <c r="A170" s="48"/>
    </row>
    <row r="171" ht="15">
      <c r="A171" s="48"/>
    </row>
    <row r="172" ht="15">
      <c r="A172" s="48"/>
    </row>
    <row r="173" ht="15">
      <c r="A173" s="48"/>
    </row>
    <row r="174" ht="15">
      <c r="A174" s="48"/>
    </row>
    <row r="175" ht="15">
      <c r="A175" s="48"/>
    </row>
    <row r="176" ht="15">
      <c r="A176" s="48"/>
    </row>
    <row r="177" ht="15">
      <c r="A177" s="48"/>
    </row>
    <row r="178" ht="15">
      <c r="A178" s="48"/>
    </row>
    <row r="179" ht="15">
      <c r="A179" s="48"/>
    </row>
    <row r="180" ht="15">
      <c r="A180" s="48"/>
    </row>
    <row r="181" ht="15">
      <c r="A181" s="48"/>
    </row>
    <row r="182" ht="15">
      <c r="A182" s="48"/>
    </row>
    <row r="183" ht="15">
      <c r="A183" s="48"/>
    </row>
    <row r="184" ht="15">
      <c r="A184" s="48"/>
    </row>
    <row r="185" ht="15">
      <c r="A185" s="48"/>
    </row>
    <row r="186" ht="15">
      <c r="A186" s="48"/>
    </row>
    <row r="187" ht="15">
      <c r="A187" s="48"/>
    </row>
    <row r="188" ht="15">
      <c r="A188" s="48"/>
    </row>
    <row r="189" ht="15">
      <c r="A189" s="48"/>
    </row>
    <row r="190" ht="15">
      <c r="A190" s="48"/>
    </row>
    <row r="191" ht="15">
      <c r="A191" s="48"/>
    </row>
    <row r="192" ht="15">
      <c r="A192" s="48"/>
    </row>
    <row r="193" ht="15">
      <c r="A193" s="48"/>
    </row>
    <row r="194" ht="15">
      <c r="A194" s="48"/>
    </row>
    <row r="195" ht="15">
      <c r="A195" s="48"/>
    </row>
    <row r="196" ht="15">
      <c r="A196" s="48"/>
    </row>
    <row r="197" ht="15">
      <c r="A197" s="48"/>
    </row>
    <row r="198" ht="15">
      <c r="A198" s="48"/>
    </row>
    <row r="199" ht="15">
      <c r="A199" s="48"/>
    </row>
    <row r="200" ht="15">
      <c r="A200" s="48"/>
    </row>
    <row r="201" ht="15">
      <c r="A201" s="48"/>
    </row>
    <row r="202" ht="15">
      <c r="A202" s="48"/>
    </row>
    <row r="203" ht="15">
      <c r="A203" s="48"/>
    </row>
    <row r="204" ht="15">
      <c r="A204" s="48"/>
    </row>
    <row r="205" ht="15">
      <c r="A205" s="48"/>
    </row>
    <row r="206" ht="15">
      <c r="A206" s="48"/>
    </row>
    <row r="207" ht="15">
      <c r="A207" s="48"/>
    </row>
    <row r="208" ht="15">
      <c r="A208" s="48"/>
    </row>
    <row r="209" ht="15">
      <c r="A209" s="48"/>
    </row>
    <row r="210" ht="15">
      <c r="A210" s="48"/>
    </row>
    <row r="211" ht="15">
      <c r="A211" s="48"/>
    </row>
    <row r="212" ht="15">
      <c r="A212" s="48"/>
    </row>
    <row r="213" ht="15">
      <c r="A213" s="48"/>
    </row>
    <row r="214" ht="15">
      <c r="A214" s="48"/>
    </row>
    <row r="215" ht="15">
      <c r="A215" s="48"/>
    </row>
    <row r="216" ht="15">
      <c r="A216" s="48"/>
    </row>
    <row r="217" ht="15">
      <c r="A217" s="48"/>
    </row>
    <row r="218" ht="15">
      <c r="A218" s="48"/>
    </row>
    <row r="219" ht="15">
      <c r="A219" s="48"/>
    </row>
    <row r="220" ht="15">
      <c r="A220" s="48"/>
    </row>
    <row r="221" ht="15">
      <c r="A221" s="48"/>
    </row>
    <row r="222" ht="15">
      <c r="A222" s="48"/>
    </row>
    <row r="223" ht="15">
      <c r="A223" s="48"/>
    </row>
    <row r="224" ht="15">
      <c r="A224" s="48"/>
    </row>
    <row r="225" ht="15">
      <c r="A225" s="48"/>
    </row>
    <row r="226" ht="15">
      <c r="A226" s="48"/>
    </row>
    <row r="227" ht="15">
      <c r="A227" s="48"/>
    </row>
    <row r="228" ht="15">
      <c r="A228" s="48"/>
    </row>
    <row r="229" ht="15">
      <c r="A229" s="48"/>
    </row>
    <row r="230" ht="15">
      <c r="A230" s="48"/>
    </row>
    <row r="231" ht="15">
      <c r="A231" s="48"/>
    </row>
    <row r="232" ht="15">
      <c r="A232" s="48"/>
    </row>
    <row r="233" ht="15">
      <c r="A233" s="48"/>
    </row>
    <row r="234" ht="15">
      <c r="A234" s="48"/>
    </row>
    <row r="235" ht="15">
      <c r="A235" s="48"/>
    </row>
    <row r="236" ht="15">
      <c r="A236" s="48"/>
    </row>
    <row r="237" ht="15">
      <c r="A237" s="48"/>
    </row>
    <row r="238" ht="15">
      <c r="A238" s="48"/>
    </row>
    <row r="239" ht="15">
      <c r="A239" s="48"/>
    </row>
    <row r="240" ht="15">
      <c r="A240" s="48"/>
    </row>
    <row r="241" ht="15">
      <c r="A241" s="48"/>
    </row>
    <row r="242" ht="15">
      <c r="A242" s="48"/>
    </row>
    <row r="243" ht="15">
      <c r="A243" s="48"/>
    </row>
    <row r="244" ht="15">
      <c r="A244" s="48"/>
    </row>
    <row r="245" ht="15">
      <c r="A245" s="48"/>
    </row>
    <row r="246" ht="15">
      <c r="A246" s="48"/>
    </row>
    <row r="247" ht="15">
      <c r="A247" s="48"/>
    </row>
    <row r="248" ht="15">
      <c r="A248" s="48"/>
    </row>
    <row r="249" ht="15">
      <c r="A249" s="48"/>
    </row>
    <row r="250" ht="15">
      <c r="A250" s="48"/>
    </row>
    <row r="251" ht="15">
      <c r="A251" s="48"/>
    </row>
    <row r="252" ht="15">
      <c r="A252" s="48"/>
    </row>
    <row r="253" ht="15">
      <c r="A253" s="48"/>
    </row>
    <row r="254" ht="15">
      <c r="A254" s="48"/>
    </row>
    <row r="255" ht="15">
      <c r="A255" s="48"/>
    </row>
    <row r="256" ht="15">
      <c r="A256" s="48"/>
    </row>
    <row r="257" ht="15">
      <c r="A257" s="48"/>
    </row>
    <row r="258" ht="15">
      <c r="A258" s="48"/>
    </row>
    <row r="259" ht="15">
      <c r="A259" s="48"/>
    </row>
    <row r="260" ht="15">
      <c r="A260" s="48"/>
    </row>
    <row r="261" ht="15">
      <c r="A261" s="48"/>
    </row>
    <row r="262" ht="15">
      <c r="A262" s="48"/>
    </row>
    <row r="263" ht="15">
      <c r="A263" s="48"/>
    </row>
    <row r="264" ht="15">
      <c r="A264" s="48"/>
    </row>
    <row r="265" ht="15">
      <c r="A265" s="48"/>
    </row>
    <row r="266" ht="15">
      <c r="A266" s="48"/>
    </row>
    <row r="267" ht="15">
      <c r="A267" s="48"/>
    </row>
    <row r="268" ht="15">
      <c r="A268" s="48"/>
    </row>
    <row r="269" ht="15">
      <c r="A269" s="48"/>
    </row>
    <row r="270" ht="15">
      <c r="A270" s="48"/>
    </row>
    <row r="271" ht="15">
      <c r="A271" s="48"/>
    </row>
    <row r="272" ht="15">
      <c r="A272" s="48"/>
    </row>
    <row r="273" ht="15">
      <c r="A273" s="48"/>
    </row>
    <row r="274" ht="15">
      <c r="A274" s="48"/>
    </row>
    <row r="275" ht="15">
      <c r="A275" s="48"/>
    </row>
    <row r="276" ht="15">
      <c r="A276" s="48"/>
    </row>
    <row r="277" ht="15">
      <c r="A277" s="48"/>
    </row>
    <row r="278" ht="15">
      <c r="A278" s="48"/>
    </row>
    <row r="279" ht="15">
      <c r="A279" s="48"/>
    </row>
    <row r="280" ht="15">
      <c r="A280" s="48"/>
    </row>
    <row r="281" ht="15">
      <c r="A281" s="48"/>
    </row>
    <row r="282" ht="15">
      <c r="A282" s="48"/>
    </row>
    <row r="283" ht="15">
      <c r="A283" s="48"/>
    </row>
    <row r="284" ht="15">
      <c r="A284" s="48"/>
    </row>
    <row r="285" ht="15">
      <c r="A285" s="48"/>
    </row>
    <row r="286" ht="15">
      <c r="A286" s="48"/>
    </row>
    <row r="287" ht="15">
      <c r="A287" s="48"/>
    </row>
    <row r="288" ht="15">
      <c r="A288" s="48"/>
    </row>
    <row r="289" ht="15">
      <c r="A289" s="48"/>
    </row>
    <row r="290" ht="15">
      <c r="A290" s="48"/>
    </row>
    <row r="291" ht="15">
      <c r="A291" s="48"/>
    </row>
    <row r="292" ht="15">
      <c r="A292" s="48"/>
    </row>
    <row r="293" ht="15">
      <c r="A293" s="48"/>
    </row>
    <row r="294" ht="15">
      <c r="A294" s="48"/>
    </row>
    <row r="295" ht="15">
      <c r="A295" s="48"/>
    </row>
    <row r="296" ht="15">
      <c r="A296" s="48"/>
    </row>
    <row r="297" ht="15">
      <c r="A297" s="48"/>
    </row>
    <row r="298" ht="15">
      <c r="A298" s="48"/>
    </row>
    <row r="299" ht="15">
      <c r="A299" s="48"/>
    </row>
    <row r="300" ht="15">
      <c r="A300" s="48"/>
    </row>
    <row r="301" ht="15">
      <c r="A301" s="48"/>
    </row>
    <row r="302" ht="15">
      <c r="A302" s="48"/>
    </row>
    <row r="303" ht="15">
      <c r="A303" s="48"/>
    </row>
    <row r="304" ht="15">
      <c r="A304" s="48"/>
    </row>
    <row r="305" ht="15">
      <c r="A305" s="48"/>
    </row>
    <row r="306" ht="15">
      <c r="A306" s="48"/>
    </row>
    <row r="307" ht="15">
      <c r="A307" s="48"/>
    </row>
    <row r="308" ht="15">
      <c r="A308" s="48"/>
    </row>
    <row r="309" ht="15">
      <c r="A309" s="48"/>
    </row>
    <row r="310" ht="15">
      <c r="A310" s="48"/>
    </row>
    <row r="311" ht="15">
      <c r="A311" s="48"/>
    </row>
    <row r="312" ht="15">
      <c r="A312" s="48"/>
    </row>
    <row r="313" ht="15">
      <c r="A313" s="48"/>
    </row>
    <row r="314" ht="15">
      <c r="A314" s="48"/>
    </row>
    <row r="315" ht="15">
      <c r="A315" s="48"/>
    </row>
    <row r="316" ht="15">
      <c r="A316" s="48"/>
    </row>
    <row r="317" ht="15">
      <c r="A317" s="48"/>
    </row>
    <row r="318" ht="15">
      <c r="A318" s="48"/>
    </row>
    <row r="319" ht="15">
      <c r="A319" s="48"/>
    </row>
    <row r="320" ht="15">
      <c r="A320" s="48"/>
    </row>
    <row r="321" ht="15">
      <c r="A321" s="48"/>
    </row>
    <row r="322" ht="15">
      <c r="A322" s="48"/>
    </row>
    <row r="323" ht="15">
      <c r="A323" s="48"/>
    </row>
    <row r="324" ht="15">
      <c r="A324" s="48"/>
    </row>
    <row r="325" ht="15">
      <c r="A325" s="48"/>
    </row>
    <row r="326" ht="15">
      <c r="A326" s="48"/>
    </row>
    <row r="327" ht="15">
      <c r="A327" s="48"/>
    </row>
    <row r="328" ht="15">
      <c r="A328" s="48"/>
    </row>
    <row r="329" ht="15">
      <c r="A329" s="48"/>
    </row>
    <row r="330" ht="15">
      <c r="A330" s="48"/>
    </row>
    <row r="331" ht="15">
      <c r="A331" s="48"/>
    </row>
    <row r="332" ht="15">
      <c r="A332" s="48"/>
    </row>
    <row r="333" ht="15">
      <c r="A333" s="48"/>
    </row>
    <row r="334" ht="15">
      <c r="A334" s="48"/>
    </row>
    <row r="335" ht="15">
      <c r="A335" s="48"/>
    </row>
    <row r="336" ht="15">
      <c r="A336" s="48"/>
    </row>
    <row r="337" ht="15">
      <c r="A337" s="48"/>
    </row>
    <row r="338" ht="15">
      <c r="A338" s="48"/>
    </row>
    <row r="339" ht="15">
      <c r="A339" s="48"/>
    </row>
    <row r="340" ht="15">
      <c r="A340" s="48"/>
    </row>
    <row r="341" ht="15">
      <c r="A341" s="48"/>
    </row>
    <row r="342" ht="15">
      <c r="A342" s="48"/>
    </row>
    <row r="343" ht="15">
      <c r="A343" s="48"/>
    </row>
    <row r="344" ht="15">
      <c r="A344" s="48"/>
    </row>
    <row r="345" ht="15">
      <c r="A345" s="48"/>
    </row>
    <row r="346" ht="15">
      <c r="A346" s="48"/>
    </row>
    <row r="347" ht="15">
      <c r="A347" s="48"/>
    </row>
    <row r="348" ht="15">
      <c r="A348" s="48"/>
    </row>
    <row r="349" ht="15">
      <c r="A349" s="48"/>
    </row>
    <row r="350" ht="15">
      <c r="A350" s="48"/>
    </row>
    <row r="351" ht="15">
      <c r="A351" s="48"/>
    </row>
    <row r="352" ht="15">
      <c r="A352" s="48"/>
    </row>
    <row r="353" ht="15">
      <c r="A353" s="48"/>
    </row>
    <row r="354" ht="15">
      <c r="A354" s="48"/>
    </row>
    <row r="355" ht="15">
      <c r="A355" s="48"/>
    </row>
    <row r="356" ht="15">
      <c r="A356" s="48"/>
    </row>
    <row r="357" ht="15">
      <c r="A357" s="48"/>
    </row>
    <row r="358" ht="15">
      <c r="A358" s="48"/>
    </row>
    <row r="359" ht="15">
      <c r="A359" s="48"/>
    </row>
    <row r="360" ht="15">
      <c r="A360" s="48"/>
    </row>
    <row r="361" ht="15">
      <c r="A361" s="48"/>
    </row>
    <row r="362" ht="15">
      <c r="A362" s="48"/>
    </row>
    <row r="363" ht="15">
      <c r="A363" s="48"/>
    </row>
    <row r="364" ht="15">
      <c r="A364" s="48"/>
    </row>
    <row r="365" ht="15">
      <c r="A365" s="48"/>
    </row>
    <row r="366" ht="15">
      <c r="A366" s="48"/>
    </row>
    <row r="367" ht="15">
      <c r="A367" s="48"/>
    </row>
    <row r="368" ht="15">
      <c r="A368" s="48"/>
    </row>
    <row r="369" ht="15">
      <c r="A369" s="48"/>
    </row>
    <row r="370" ht="15">
      <c r="A370" s="48"/>
    </row>
    <row r="371" ht="15">
      <c r="A371" s="48"/>
    </row>
    <row r="372" ht="15">
      <c r="A372" s="48"/>
    </row>
    <row r="373" ht="15">
      <c r="A373" s="48"/>
    </row>
    <row r="374" ht="15">
      <c r="A374" s="48"/>
    </row>
    <row r="375" ht="15">
      <c r="A375" s="48"/>
    </row>
    <row r="376" ht="15">
      <c r="A376" s="48"/>
    </row>
    <row r="377" ht="15">
      <c r="A377" s="48"/>
    </row>
    <row r="378" ht="15">
      <c r="A378" s="48"/>
    </row>
    <row r="379" ht="15">
      <c r="A379" s="48"/>
    </row>
    <row r="380" ht="15">
      <c r="A380" s="48"/>
    </row>
    <row r="381" ht="15">
      <c r="A381" s="48"/>
    </row>
    <row r="382" ht="15">
      <c r="A382" s="48"/>
    </row>
    <row r="383" ht="15">
      <c r="A383" s="48"/>
    </row>
    <row r="384" ht="15">
      <c r="A384" s="48"/>
    </row>
    <row r="385" ht="15">
      <c r="A385" s="48"/>
    </row>
    <row r="386" ht="15">
      <c r="A386" s="48"/>
    </row>
    <row r="387" ht="15">
      <c r="A387" s="48"/>
    </row>
    <row r="388" ht="15">
      <c r="A388" s="48"/>
    </row>
    <row r="389" ht="15">
      <c r="A389" s="48"/>
    </row>
    <row r="390" ht="15">
      <c r="A390" s="48"/>
    </row>
    <row r="391" ht="15">
      <c r="A391" s="48"/>
    </row>
    <row r="392" ht="15">
      <c r="A392" s="48"/>
    </row>
    <row r="393" ht="15">
      <c r="A393" s="48"/>
    </row>
    <row r="394" ht="15">
      <c r="A394" s="48"/>
    </row>
    <row r="395" ht="15">
      <c r="A395" s="48"/>
    </row>
    <row r="396" ht="15">
      <c r="A396" s="48"/>
    </row>
    <row r="397" ht="15">
      <c r="A397" s="48"/>
    </row>
    <row r="398" ht="15">
      <c r="A398" s="48"/>
    </row>
    <row r="399" ht="15">
      <c r="A399" s="48"/>
    </row>
    <row r="400" ht="15">
      <c r="A400" s="48"/>
    </row>
    <row r="401" ht="15">
      <c r="A401" s="48"/>
    </row>
    <row r="402" ht="15">
      <c r="A402" s="48"/>
    </row>
    <row r="403" ht="15">
      <c r="A403" s="48"/>
    </row>
    <row r="404" ht="15">
      <c r="A404" s="48"/>
    </row>
    <row r="405" ht="15">
      <c r="A405" s="48"/>
    </row>
    <row r="406" ht="15">
      <c r="A406" s="48"/>
    </row>
    <row r="407" ht="15">
      <c r="A407" s="48"/>
    </row>
    <row r="408" ht="15">
      <c r="A408" s="48"/>
    </row>
    <row r="409" ht="15">
      <c r="A409" s="48"/>
    </row>
    <row r="410" ht="15">
      <c r="A410" s="48"/>
    </row>
    <row r="411" ht="15">
      <c r="A411" s="48"/>
    </row>
    <row r="412" ht="15">
      <c r="A412" s="48"/>
    </row>
    <row r="413" ht="15">
      <c r="A413" s="48"/>
    </row>
    <row r="414" ht="15">
      <c r="A414" s="48"/>
    </row>
    <row r="415" ht="15">
      <c r="A415" s="48"/>
    </row>
    <row r="416" ht="15">
      <c r="A416" s="48"/>
    </row>
    <row r="417" ht="15">
      <c r="A417" s="48"/>
    </row>
    <row r="418" ht="15">
      <c r="A418" s="48"/>
    </row>
    <row r="419" ht="15">
      <c r="A419" s="48"/>
    </row>
    <row r="420" ht="15">
      <c r="A420" s="48"/>
    </row>
    <row r="421" ht="15">
      <c r="A421" s="48"/>
    </row>
    <row r="422" ht="15">
      <c r="A422" s="48"/>
    </row>
    <row r="423" ht="15">
      <c r="A423" s="48"/>
    </row>
    <row r="424" ht="15">
      <c r="A424" s="48"/>
    </row>
    <row r="425" ht="15">
      <c r="A425" s="48"/>
    </row>
    <row r="426" ht="15">
      <c r="A426" s="48"/>
    </row>
    <row r="427" ht="15">
      <c r="A427" s="48"/>
    </row>
    <row r="428" ht="15">
      <c r="A428" s="48"/>
    </row>
    <row r="429" ht="15">
      <c r="A429" s="48"/>
    </row>
    <row r="430" ht="15">
      <c r="A430" s="48"/>
    </row>
    <row r="431" ht="15">
      <c r="A431" s="48"/>
    </row>
    <row r="432" ht="15">
      <c r="A432" s="48"/>
    </row>
    <row r="433" ht="15">
      <c r="A433" s="48"/>
    </row>
    <row r="434" ht="15">
      <c r="A434" s="48"/>
    </row>
    <row r="435" ht="15">
      <c r="A435" s="48"/>
    </row>
    <row r="436" ht="15">
      <c r="A436" s="48"/>
    </row>
    <row r="437" ht="15">
      <c r="A437" s="48"/>
    </row>
    <row r="438" ht="15">
      <c r="A438" s="48"/>
    </row>
    <row r="439" ht="15">
      <c r="A439" s="48"/>
    </row>
    <row r="440" ht="15">
      <c r="A440" s="48"/>
    </row>
    <row r="441" ht="15">
      <c r="A441" s="48"/>
    </row>
    <row r="442" ht="15">
      <c r="A442" s="48"/>
    </row>
    <row r="443" ht="15">
      <c r="A443" s="48"/>
    </row>
    <row r="444" ht="15">
      <c r="A444" s="48"/>
    </row>
    <row r="445" ht="15">
      <c r="A445" s="48"/>
    </row>
    <row r="446" ht="15">
      <c r="A446" s="48"/>
    </row>
    <row r="447" ht="15">
      <c r="A447" s="48"/>
    </row>
    <row r="448" ht="15">
      <c r="A448" s="48"/>
    </row>
    <row r="449" ht="15">
      <c r="A449" s="48"/>
    </row>
    <row r="450" ht="15">
      <c r="A450" s="48"/>
    </row>
    <row r="451" ht="15">
      <c r="A451" s="48"/>
    </row>
    <row r="452" ht="15">
      <c r="A452" s="48"/>
    </row>
    <row r="453" ht="15">
      <c r="A453" s="48"/>
    </row>
    <row r="454" ht="15">
      <c r="A454" s="48"/>
    </row>
    <row r="455" ht="15">
      <c r="A455" s="48"/>
    </row>
    <row r="456" ht="15">
      <c r="A456" s="48"/>
    </row>
    <row r="457" ht="15">
      <c r="A457" s="48"/>
    </row>
    <row r="458" ht="15">
      <c r="A458" s="48"/>
    </row>
    <row r="459" ht="15">
      <c r="A459" s="48"/>
    </row>
    <row r="460" ht="15">
      <c r="A460" s="48"/>
    </row>
    <row r="461" ht="15">
      <c r="A461" s="48"/>
    </row>
    <row r="462" ht="15">
      <c r="A462" s="48"/>
    </row>
    <row r="463" ht="15">
      <c r="A463" s="48"/>
    </row>
    <row r="464" ht="15">
      <c r="A464" s="48"/>
    </row>
    <row r="465" ht="15">
      <c r="A465" s="48"/>
    </row>
    <row r="466" ht="15">
      <c r="A466" s="48"/>
    </row>
    <row r="467" ht="15">
      <c r="A467" s="48"/>
    </row>
    <row r="468" ht="15">
      <c r="A468" s="48"/>
    </row>
    <row r="469" ht="15">
      <c r="A469" s="48"/>
    </row>
    <row r="470" ht="15">
      <c r="A470" s="48"/>
    </row>
    <row r="471" ht="15">
      <c r="A471" s="48"/>
    </row>
    <row r="472" ht="15">
      <c r="A472" s="48"/>
    </row>
    <row r="473" ht="15">
      <c r="A473" s="48"/>
    </row>
    <row r="474" ht="15">
      <c r="A474" s="48"/>
    </row>
    <row r="475" ht="15">
      <c r="A475" s="48"/>
    </row>
    <row r="476" ht="15">
      <c r="A476" s="48"/>
    </row>
    <row r="477" ht="15">
      <c r="A477" s="48"/>
    </row>
    <row r="478" ht="15">
      <c r="A478" s="48"/>
    </row>
    <row r="479" ht="15">
      <c r="A479" s="48"/>
    </row>
    <row r="480" ht="15">
      <c r="A480" s="48"/>
    </row>
    <row r="481" ht="15">
      <c r="A481" s="48"/>
    </row>
    <row r="482" ht="15">
      <c r="A482" s="48"/>
    </row>
    <row r="483" ht="15">
      <c r="A483" s="48"/>
    </row>
    <row r="484" ht="15">
      <c r="A484" s="48"/>
    </row>
    <row r="485" ht="15">
      <c r="A485" s="48"/>
    </row>
    <row r="486" ht="15">
      <c r="A486" s="48"/>
    </row>
    <row r="487" ht="15">
      <c r="A487" s="48"/>
    </row>
    <row r="488" ht="15">
      <c r="A488" s="48"/>
    </row>
    <row r="489" ht="15">
      <c r="A489" s="48"/>
    </row>
    <row r="490" ht="15">
      <c r="A490" s="48"/>
    </row>
    <row r="491" ht="15">
      <c r="A491" s="48"/>
    </row>
    <row r="492" ht="15">
      <c r="A492" s="48"/>
    </row>
    <row r="493" ht="15">
      <c r="A493" s="48"/>
    </row>
    <row r="494" ht="15">
      <c r="A494" s="48"/>
    </row>
    <row r="495" ht="15">
      <c r="A495" s="48"/>
    </row>
    <row r="496" ht="15">
      <c r="A496" s="48"/>
    </row>
    <row r="497" ht="15">
      <c r="A497" s="48"/>
    </row>
    <row r="498" ht="15">
      <c r="A498" s="48"/>
    </row>
    <row r="499" ht="15">
      <c r="A499" s="48"/>
    </row>
    <row r="500" ht="15">
      <c r="A500" s="48"/>
    </row>
    <row r="501" ht="15">
      <c r="A501" s="48"/>
    </row>
    <row r="502" ht="15">
      <c r="A502" s="48"/>
    </row>
    <row r="503" ht="15">
      <c r="A503" s="48"/>
    </row>
    <row r="504" ht="15">
      <c r="A504" s="48"/>
    </row>
    <row r="505" ht="15">
      <c r="A505" s="48"/>
    </row>
    <row r="506" ht="15">
      <c r="A506" s="48"/>
    </row>
    <row r="507" ht="15">
      <c r="A507" s="48"/>
    </row>
    <row r="508" ht="15">
      <c r="A508" s="48"/>
    </row>
    <row r="509" ht="15">
      <c r="A509" s="48"/>
    </row>
    <row r="510" ht="15">
      <c r="A510" s="48"/>
    </row>
    <row r="511" ht="15">
      <c r="A511" s="48"/>
    </row>
    <row r="512" ht="15">
      <c r="A512" s="48"/>
    </row>
    <row r="513" ht="15">
      <c r="A513" s="48"/>
    </row>
    <row r="514" ht="15">
      <c r="A514" s="48"/>
    </row>
    <row r="515" ht="15">
      <c r="A515" s="48"/>
    </row>
    <row r="516" ht="15">
      <c r="A516" s="48"/>
    </row>
    <row r="517" ht="15">
      <c r="A517" s="48"/>
    </row>
    <row r="518" ht="15">
      <c r="A518" s="48"/>
    </row>
    <row r="519" ht="15">
      <c r="A519" s="48"/>
    </row>
    <row r="520" ht="15">
      <c r="A520" s="48"/>
    </row>
    <row r="521" ht="15">
      <c r="A521" s="48"/>
    </row>
    <row r="522" ht="15">
      <c r="A522" s="48"/>
    </row>
    <row r="523" ht="15">
      <c r="A523" s="48"/>
    </row>
    <row r="524" ht="15">
      <c r="A524" s="48"/>
    </row>
    <row r="525" ht="15">
      <c r="A525" s="48"/>
    </row>
    <row r="526" ht="15">
      <c r="A526" s="48"/>
    </row>
    <row r="527" ht="15">
      <c r="A527" s="48"/>
    </row>
    <row r="528" ht="15">
      <c r="A528" s="48"/>
    </row>
    <row r="529" ht="15">
      <c r="A529" s="48"/>
    </row>
    <row r="530" ht="15">
      <c r="A530" s="48"/>
    </row>
    <row r="531" ht="15">
      <c r="A531" s="48"/>
    </row>
    <row r="532" ht="15">
      <c r="A532" s="48"/>
    </row>
    <row r="533" ht="15">
      <c r="A533" s="48"/>
    </row>
    <row r="534" ht="15">
      <c r="A534" s="48"/>
    </row>
    <row r="535" ht="15">
      <c r="A535" s="48"/>
    </row>
    <row r="536" ht="15">
      <c r="A536" s="48"/>
    </row>
    <row r="537" ht="15">
      <c r="A537" s="48"/>
    </row>
    <row r="538" ht="15">
      <c r="A538" s="48"/>
    </row>
    <row r="539" ht="15">
      <c r="A539" s="48"/>
    </row>
    <row r="540" ht="15">
      <c r="A540" s="48"/>
    </row>
    <row r="541" ht="15">
      <c r="A541" s="48"/>
    </row>
    <row r="542" ht="15">
      <c r="A542" s="48"/>
    </row>
    <row r="543" ht="15">
      <c r="A543" s="48"/>
    </row>
    <row r="544" ht="15">
      <c r="A544" s="48"/>
    </row>
    <row r="545" ht="15">
      <c r="A545" s="48"/>
    </row>
    <row r="546" ht="15">
      <c r="A546" s="48"/>
    </row>
    <row r="547" ht="15">
      <c r="A547" s="48"/>
    </row>
    <row r="548" ht="15">
      <c r="A548" s="48"/>
    </row>
    <row r="549" ht="15">
      <c r="A549" s="48"/>
    </row>
    <row r="550" ht="15">
      <c r="A550" s="48"/>
    </row>
    <row r="551" ht="15">
      <c r="A551" s="48"/>
    </row>
    <row r="552" ht="15">
      <c r="A552" s="48"/>
    </row>
    <row r="553" ht="15">
      <c r="A553" s="48"/>
    </row>
    <row r="554" ht="15">
      <c r="A554" s="48"/>
    </row>
    <row r="555" ht="15">
      <c r="A555" s="48"/>
    </row>
    <row r="556" ht="15">
      <c r="A556" s="48"/>
    </row>
    <row r="557" ht="15">
      <c r="A557" s="48"/>
    </row>
    <row r="558" ht="15">
      <c r="A558" s="48"/>
    </row>
    <row r="559" ht="15">
      <c r="A559" s="48"/>
    </row>
    <row r="560" ht="15">
      <c r="A560" s="48"/>
    </row>
    <row r="561" ht="15">
      <c r="A561" s="48"/>
    </row>
    <row r="562" ht="15">
      <c r="A562" s="48"/>
    </row>
    <row r="563" ht="15">
      <c r="A563" s="48"/>
    </row>
    <row r="564" ht="15">
      <c r="A564" s="48"/>
    </row>
    <row r="565" ht="15">
      <c r="A565" s="48"/>
    </row>
    <row r="566" ht="15">
      <c r="A566" s="48"/>
    </row>
    <row r="567" ht="15">
      <c r="A567" s="48"/>
    </row>
    <row r="568" ht="15">
      <c r="A568" s="48"/>
    </row>
    <row r="569" ht="15">
      <c r="A569" s="48"/>
    </row>
    <row r="570" ht="15">
      <c r="A570" s="48"/>
    </row>
    <row r="571" ht="15">
      <c r="A571" s="48"/>
    </row>
    <row r="572" ht="15">
      <c r="A572" s="48"/>
    </row>
    <row r="573" ht="15">
      <c r="A573" s="48"/>
    </row>
    <row r="574" ht="15">
      <c r="A574" s="48"/>
    </row>
    <row r="575" ht="15">
      <c r="A575" s="48"/>
    </row>
    <row r="576" ht="15">
      <c r="A576" s="48"/>
    </row>
    <row r="577" ht="15">
      <c r="A577" s="48"/>
    </row>
    <row r="578" ht="15">
      <c r="A578" s="48"/>
    </row>
    <row r="579" ht="15">
      <c r="A579" s="48"/>
    </row>
    <row r="580" ht="15">
      <c r="A580" s="48"/>
    </row>
    <row r="581" ht="15">
      <c r="A581" s="48"/>
    </row>
    <row r="582" ht="15">
      <c r="A582" s="48"/>
    </row>
    <row r="583" ht="15">
      <c r="A583" s="48"/>
    </row>
    <row r="584" ht="15">
      <c r="A584" s="48"/>
    </row>
    <row r="585" ht="15">
      <c r="A585" s="48"/>
    </row>
    <row r="586" ht="15">
      <c r="A586" s="48"/>
    </row>
    <row r="587" ht="15">
      <c r="A587" s="48"/>
    </row>
    <row r="588" ht="15">
      <c r="A588" s="48"/>
    </row>
    <row r="589" ht="15">
      <c r="A589" s="48"/>
    </row>
    <row r="590" ht="15">
      <c r="A590" s="48"/>
    </row>
    <row r="591" ht="15">
      <c r="A591" s="48"/>
    </row>
    <row r="592" ht="15">
      <c r="A592" s="48"/>
    </row>
    <row r="593" ht="15">
      <c r="A593" s="48"/>
    </row>
    <row r="594" ht="15">
      <c r="A594" s="48"/>
    </row>
    <row r="595" ht="15">
      <c r="A595" s="48"/>
    </row>
    <row r="596" ht="15">
      <c r="A596" s="48"/>
    </row>
    <row r="597" ht="15">
      <c r="A597" s="48"/>
    </row>
    <row r="598" ht="15">
      <c r="A598" s="48"/>
    </row>
    <row r="599" ht="15">
      <c r="A599" s="48"/>
    </row>
    <row r="600" ht="15">
      <c r="A600" s="48"/>
    </row>
    <row r="601" ht="15">
      <c r="A601" s="48"/>
    </row>
    <row r="602" ht="15">
      <c r="A602" s="48"/>
    </row>
    <row r="603" ht="15">
      <c r="A603" s="48"/>
    </row>
    <row r="604" ht="15">
      <c r="A604" s="48"/>
    </row>
    <row r="605" ht="15">
      <c r="A605" s="48"/>
    </row>
    <row r="606" ht="15">
      <c r="A606" s="48"/>
    </row>
    <row r="607" ht="15">
      <c r="A607" s="48"/>
    </row>
    <row r="608" ht="15">
      <c r="A608" s="48"/>
    </row>
    <row r="609" ht="15">
      <c r="A609" s="48"/>
    </row>
    <row r="610" ht="15">
      <c r="A610" s="48"/>
    </row>
    <row r="611" ht="15">
      <c r="A611" s="48"/>
    </row>
    <row r="612" ht="15">
      <c r="A612" s="48"/>
    </row>
    <row r="613" ht="15">
      <c r="A613" s="48"/>
    </row>
    <row r="614" ht="15">
      <c r="A614" s="48"/>
    </row>
    <row r="615" ht="15">
      <c r="A615" s="48"/>
    </row>
    <row r="616" ht="15">
      <c r="A616" s="48"/>
    </row>
    <row r="617" ht="15">
      <c r="A617" s="48"/>
    </row>
    <row r="618" ht="15">
      <c r="A618" s="48"/>
    </row>
    <row r="619" ht="15">
      <c r="A619" s="48"/>
    </row>
    <row r="620" ht="15">
      <c r="A620" s="48"/>
    </row>
    <row r="621" ht="15">
      <c r="A621" s="48"/>
    </row>
    <row r="622" ht="15">
      <c r="A622" s="48"/>
    </row>
    <row r="623" ht="15">
      <c r="A623" s="48"/>
    </row>
    <row r="624" ht="15">
      <c r="A624" s="48"/>
    </row>
    <row r="625" ht="15">
      <c r="A625" s="48"/>
    </row>
    <row r="626" ht="15">
      <c r="A626" s="48"/>
    </row>
    <row r="627" ht="15">
      <c r="A627" s="48"/>
    </row>
    <row r="628" ht="15">
      <c r="A628" s="48"/>
    </row>
    <row r="629" ht="15">
      <c r="A629" s="48"/>
    </row>
    <row r="630" ht="15">
      <c r="A630" s="48"/>
    </row>
    <row r="631" ht="15">
      <c r="A631" s="48"/>
    </row>
    <row r="632" ht="15">
      <c r="A632" s="48"/>
    </row>
    <row r="633" ht="15">
      <c r="A633" s="48"/>
    </row>
    <row r="634" ht="15">
      <c r="A634" s="48"/>
    </row>
    <row r="635" ht="15">
      <c r="A635" s="48"/>
    </row>
    <row r="636" ht="15">
      <c r="A636" s="48"/>
    </row>
    <row r="637" ht="15">
      <c r="A637" s="48"/>
    </row>
    <row r="638" ht="15">
      <c r="A638" s="48"/>
    </row>
    <row r="639" ht="15">
      <c r="A639" s="48"/>
    </row>
    <row r="640" ht="15">
      <c r="A640" s="48"/>
    </row>
    <row r="641" ht="15">
      <c r="A641" s="48"/>
    </row>
    <row r="642" ht="15">
      <c r="A642" s="48"/>
    </row>
    <row r="643" ht="15">
      <c r="A643" s="48"/>
    </row>
    <row r="644" ht="15">
      <c r="A644" s="48"/>
    </row>
    <row r="645" ht="15">
      <c r="A645" s="48"/>
    </row>
    <row r="646" ht="15">
      <c r="A646" s="48"/>
    </row>
    <row r="647" ht="15">
      <c r="A647" s="48"/>
    </row>
    <row r="648" ht="15">
      <c r="A648" s="48"/>
    </row>
    <row r="649" ht="15">
      <c r="A649" s="48"/>
    </row>
    <row r="650" ht="15">
      <c r="A650" s="48"/>
    </row>
    <row r="651" ht="15">
      <c r="A651" s="48"/>
    </row>
    <row r="652" ht="15">
      <c r="A652" s="48"/>
    </row>
    <row r="653" ht="15">
      <c r="A653" s="48"/>
    </row>
    <row r="654" ht="15">
      <c r="A654" s="48"/>
    </row>
    <row r="655" ht="15">
      <c r="A655" s="48"/>
    </row>
    <row r="656" ht="15">
      <c r="A656" s="48"/>
    </row>
    <row r="657" ht="15">
      <c r="A657" s="48"/>
    </row>
    <row r="658" ht="15">
      <c r="A658" s="48"/>
    </row>
    <row r="659" ht="15">
      <c r="A659" s="48"/>
    </row>
    <row r="660" ht="15">
      <c r="A660" s="48"/>
    </row>
    <row r="661" ht="15">
      <c r="A661" s="48"/>
    </row>
    <row r="662" ht="15">
      <c r="A662" s="48"/>
    </row>
    <row r="663" ht="15">
      <c r="A663" s="48"/>
    </row>
    <row r="664" ht="15">
      <c r="A664" s="48"/>
    </row>
    <row r="665" ht="15">
      <c r="A665" s="48"/>
    </row>
    <row r="666" ht="15">
      <c r="A666" s="48"/>
    </row>
    <row r="667" ht="15">
      <c r="A667" s="48"/>
    </row>
    <row r="668" ht="15">
      <c r="A668" s="48"/>
    </row>
    <row r="669" ht="15">
      <c r="A669" s="48"/>
    </row>
    <row r="670" ht="15">
      <c r="A670" s="48"/>
    </row>
    <row r="671" ht="15">
      <c r="A671" s="48"/>
    </row>
    <row r="672" ht="15">
      <c r="A672" s="48"/>
    </row>
    <row r="673" ht="15">
      <c r="A673" s="48"/>
    </row>
    <row r="674" ht="15">
      <c r="A674" s="48"/>
    </row>
    <row r="675" ht="15">
      <c r="A675" s="48"/>
    </row>
    <row r="676" ht="15">
      <c r="A676" s="48"/>
    </row>
    <row r="677" ht="15">
      <c r="A677" s="48"/>
    </row>
    <row r="678" ht="15">
      <c r="A678" s="48"/>
    </row>
    <row r="679" ht="15">
      <c r="A679" s="48"/>
    </row>
    <row r="680" ht="15">
      <c r="A680" s="48"/>
    </row>
    <row r="681" ht="15">
      <c r="A681" s="48"/>
    </row>
    <row r="682" ht="15">
      <c r="A682" s="48"/>
    </row>
    <row r="683" ht="15">
      <c r="A683" s="48"/>
    </row>
    <row r="684" ht="15">
      <c r="A684" s="48"/>
    </row>
    <row r="685" ht="15">
      <c r="A685" s="48"/>
    </row>
    <row r="686" ht="15">
      <c r="A686" s="48"/>
    </row>
    <row r="687" ht="15">
      <c r="A687" s="48"/>
    </row>
    <row r="688" ht="15">
      <c r="A688" s="48"/>
    </row>
    <row r="689" ht="15">
      <c r="A689" s="48"/>
    </row>
    <row r="690" ht="15">
      <c r="A690" s="48"/>
    </row>
    <row r="691" ht="15">
      <c r="A691" s="48"/>
    </row>
    <row r="692" ht="15">
      <c r="A692" s="48"/>
    </row>
    <row r="693" ht="15">
      <c r="A693" s="48"/>
    </row>
    <row r="694" ht="15">
      <c r="A694" s="48"/>
    </row>
    <row r="695" ht="15">
      <c r="A695" s="48"/>
    </row>
    <row r="696" ht="15">
      <c r="A696" s="48"/>
    </row>
    <row r="697" ht="15">
      <c r="A697" s="48"/>
    </row>
    <row r="698" ht="15">
      <c r="A698" s="48"/>
    </row>
    <row r="699" ht="15">
      <c r="A699" s="48"/>
    </row>
    <row r="700" ht="15">
      <c r="A700" s="48"/>
    </row>
    <row r="701" ht="15">
      <c r="A701" s="48"/>
    </row>
    <row r="702" ht="15">
      <c r="A702" s="48"/>
    </row>
    <row r="703" ht="15">
      <c r="A703" s="48"/>
    </row>
    <row r="704" ht="15">
      <c r="A704" s="48"/>
    </row>
    <row r="705" ht="15">
      <c r="A705" s="48"/>
    </row>
    <row r="706" ht="15">
      <c r="A706" s="48"/>
    </row>
    <row r="707" ht="15">
      <c r="A707" s="48"/>
    </row>
    <row r="708" ht="15">
      <c r="A708" s="48"/>
    </row>
    <row r="709" ht="15">
      <c r="A709" s="48"/>
    </row>
    <row r="710" ht="15">
      <c r="A710" s="48"/>
    </row>
    <row r="711" ht="15">
      <c r="A711" s="48"/>
    </row>
    <row r="712" ht="15">
      <c r="A712" s="48"/>
    </row>
    <row r="713" ht="15">
      <c r="A713" s="48"/>
    </row>
    <row r="714" ht="15">
      <c r="A714" s="48"/>
    </row>
    <row r="715" ht="15">
      <c r="A715" s="48"/>
    </row>
    <row r="716" ht="15">
      <c r="A716" s="48"/>
    </row>
    <row r="717" ht="15">
      <c r="A717" s="48"/>
    </row>
    <row r="718" ht="15">
      <c r="A718" s="48"/>
    </row>
    <row r="719" ht="15">
      <c r="A719" s="48"/>
    </row>
    <row r="720" ht="15">
      <c r="A720" s="48"/>
    </row>
    <row r="721" ht="15">
      <c r="A721" s="48"/>
    </row>
    <row r="722" ht="15">
      <c r="A722" s="48"/>
    </row>
    <row r="723" ht="15">
      <c r="A723" s="48"/>
    </row>
    <row r="724" ht="15">
      <c r="A724" s="48"/>
    </row>
    <row r="725" ht="15">
      <c r="A725" s="48"/>
    </row>
    <row r="726" ht="15">
      <c r="A726" s="48"/>
    </row>
    <row r="727" ht="15">
      <c r="A727" s="48"/>
    </row>
    <row r="728" ht="15">
      <c r="A728" s="48"/>
    </row>
    <row r="729" ht="15">
      <c r="A729" s="48"/>
    </row>
    <row r="730" ht="15">
      <c r="A730" s="48"/>
    </row>
    <row r="731" ht="15">
      <c r="A731" s="48"/>
    </row>
    <row r="732" ht="15">
      <c r="A732" s="48"/>
    </row>
    <row r="733" ht="15">
      <c r="A733" s="48"/>
    </row>
    <row r="734" ht="15">
      <c r="A734" s="48"/>
    </row>
    <row r="735" ht="15">
      <c r="A735" s="48"/>
    </row>
    <row r="736" ht="15">
      <c r="A736" s="48"/>
    </row>
    <row r="737" ht="15">
      <c r="A737" s="48"/>
    </row>
    <row r="738" ht="15">
      <c r="A738" s="48"/>
    </row>
    <row r="739" ht="15">
      <c r="A739" s="48"/>
    </row>
    <row r="740" ht="15">
      <c r="A740" s="48"/>
    </row>
    <row r="741" ht="15">
      <c r="A741" s="48"/>
    </row>
    <row r="742" ht="15">
      <c r="A742" s="48"/>
    </row>
    <row r="743" ht="15">
      <c r="A743" s="48"/>
    </row>
    <row r="744" ht="15">
      <c r="A744" s="48"/>
    </row>
    <row r="745" ht="15">
      <c r="A745" s="48"/>
    </row>
    <row r="746" ht="15">
      <c r="A746" s="48"/>
    </row>
    <row r="747" ht="15">
      <c r="A747" s="48"/>
    </row>
    <row r="748" ht="15">
      <c r="A748" s="48"/>
    </row>
    <row r="749" ht="15">
      <c r="A749" s="48"/>
    </row>
    <row r="750" ht="15">
      <c r="A750" s="48"/>
    </row>
    <row r="751" ht="15">
      <c r="A751" s="48"/>
    </row>
    <row r="752" ht="15">
      <c r="A752" s="48"/>
    </row>
    <row r="753" ht="15">
      <c r="A753" s="48"/>
    </row>
    <row r="754" ht="15">
      <c r="A754" s="48"/>
    </row>
    <row r="755" ht="15">
      <c r="A755" s="48"/>
    </row>
    <row r="756" ht="15">
      <c r="A756" s="48"/>
    </row>
    <row r="757" ht="15">
      <c r="A757" s="48"/>
    </row>
    <row r="758" ht="15">
      <c r="A758" s="48"/>
    </row>
    <row r="759" ht="15">
      <c r="A759" s="48"/>
    </row>
    <row r="760" ht="15">
      <c r="A760" s="48"/>
    </row>
    <row r="761" ht="15">
      <c r="A761" s="48"/>
    </row>
    <row r="762" ht="15">
      <c r="A762" s="48"/>
    </row>
    <row r="763" ht="15">
      <c r="A763" s="48"/>
    </row>
    <row r="764" ht="15">
      <c r="A764" s="48"/>
    </row>
    <row r="765" ht="15">
      <c r="A765" s="48"/>
    </row>
    <row r="766" ht="15">
      <c r="A766" s="48"/>
    </row>
    <row r="767" ht="15">
      <c r="A767" s="48"/>
    </row>
    <row r="768" ht="15">
      <c r="A768" s="48"/>
    </row>
    <row r="769" ht="15">
      <c r="A769" s="48"/>
    </row>
    <row r="770" ht="15">
      <c r="A770" s="48"/>
    </row>
    <row r="771" ht="15">
      <c r="A771" s="48"/>
    </row>
    <row r="772" ht="15">
      <c r="A772" s="48"/>
    </row>
    <row r="773" ht="15">
      <c r="A773" s="48"/>
    </row>
    <row r="774" ht="15">
      <c r="A774" s="48"/>
    </row>
    <row r="775" ht="15">
      <c r="A775" s="48"/>
    </row>
    <row r="776" ht="15">
      <c r="A776" s="48"/>
    </row>
    <row r="777" ht="15">
      <c r="A777" s="48"/>
    </row>
    <row r="778" ht="15">
      <c r="A778" s="48"/>
    </row>
    <row r="779" ht="15">
      <c r="A779" s="48"/>
    </row>
    <row r="780" ht="15">
      <c r="A780" s="48"/>
    </row>
    <row r="781" ht="15">
      <c r="A781" s="48"/>
    </row>
    <row r="782" ht="15">
      <c r="A782" s="48"/>
    </row>
    <row r="783" ht="15">
      <c r="A783" s="48"/>
    </row>
    <row r="784" ht="15">
      <c r="A784" s="48"/>
    </row>
    <row r="785" ht="15">
      <c r="A785" s="48"/>
    </row>
    <row r="786" ht="15">
      <c r="A786" s="48"/>
    </row>
    <row r="787" ht="15">
      <c r="A787" s="48"/>
    </row>
    <row r="788" ht="15">
      <c r="A788" s="48"/>
    </row>
    <row r="789" ht="15">
      <c r="A789" s="48"/>
    </row>
    <row r="790" ht="15">
      <c r="A790" s="48"/>
    </row>
    <row r="791" ht="15">
      <c r="A791" s="48"/>
    </row>
    <row r="792" ht="15">
      <c r="A792" s="48"/>
    </row>
    <row r="793" ht="15">
      <c r="A793" s="48"/>
    </row>
    <row r="794" ht="15">
      <c r="A794" s="48"/>
    </row>
    <row r="795" ht="15">
      <c r="A795" s="48"/>
    </row>
    <row r="796" ht="15">
      <c r="A796" s="48"/>
    </row>
    <row r="797" ht="15">
      <c r="A797" s="48"/>
    </row>
    <row r="798" ht="15">
      <c r="A798" s="48"/>
    </row>
    <row r="799" ht="15">
      <c r="A799" s="48"/>
    </row>
    <row r="800" ht="15">
      <c r="A800" s="48"/>
    </row>
    <row r="801" ht="15">
      <c r="A801" s="48"/>
    </row>
    <row r="802" ht="15">
      <c r="A802" s="48"/>
    </row>
    <row r="803" ht="15">
      <c r="A803" s="48"/>
    </row>
    <row r="804" ht="15">
      <c r="A804" s="48"/>
    </row>
    <row r="805" ht="15">
      <c r="A805" s="48"/>
    </row>
    <row r="806" ht="15">
      <c r="A806" s="48"/>
    </row>
    <row r="807" ht="15">
      <c r="A807" s="48"/>
    </row>
    <row r="808" ht="15">
      <c r="A808" s="48"/>
    </row>
    <row r="809" ht="15">
      <c r="A809" s="48"/>
    </row>
    <row r="810" ht="15">
      <c r="A810" s="48"/>
    </row>
    <row r="811" ht="15">
      <c r="A811" s="48"/>
    </row>
    <row r="812" ht="15">
      <c r="A812" s="48"/>
    </row>
    <row r="813" ht="15">
      <c r="A813" s="48"/>
    </row>
    <row r="814" ht="15">
      <c r="A814" s="48"/>
    </row>
    <row r="815" ht="15">
      <c r="A815" s="48"/>
    </row>
    <row r="816" ht="15">
      <c r="A816" s="48"/>
    </row>
    <row r="817" ht="15">
      <c r="A817" s="48"/>
    </row>
    <row r="818" ht="15">
      <c r="A818" s="48"/>
    </row>
    <row r="819" ht="15">
      <c r="A819" s="48"/>
    </row>
    <row r="820" ht="15">
      <c r="A820" s="48"/>
    </row>
    <row r="821" ht="15">
      <c r="A821" s="48"/>
    </row>
    <row r="822" ht="15">
      <c r="A822" s="48"/>
    </row>
    <row r="823" ht="15">
      <c r="A823" s="48"/>
    </row>
    <row r="824" ht="15">
      <c r="A824" s="48"/>
    </row>
    <row r="825" ht="15">
      <c r="A825" s="48"/>
    </row>
    <row r="826" ht="15">
      <c r="A826" s="48"/>
    </row>
    <row r="827" ht="15">
      <c r="A827" s="48"/>
    </row>
    <row r="828" ht="15">
      <c r="A828" s="48"/>
    </row>
    <row r="829" ht="15">
      <c r="A829" s="48"/>
    </row>
    <row r="830" ht="15">
      <c r="A830" s="48"/>
    </row>
    <row r="831" ht="15">
      <c r="A831" s="48"/>
    </row>
    <row r="832" ht="15">
      <c r="A832" s="48"/>
    </row>
    <row r="833" ht="15">
      <c r="A833" s="48"/>
    </row>
    <row r="834" ht="15">
      <c r="A834" s="48"/>
    </row>
    <row r="835" ht="15">
      <c r="A835" s="48"/>
    </row>
    <row r="836" ht="15">
      <c r="A836" s="48"/>
    </row>
    <row r="837" ht="15">
      <c r="A837" s="48"/>
    </row>
    <row r="838" ht="15">
      <c r="A838" s="48"/>
    </row>
    <row r="839" ht="15">
      <c r="A839" s="48"/>
    </row>
    <row r="840" ht="15">
      <c r="A840" s="48"/>
    </row>
    <row r="841" ht="15">
      <c r="A841" s="48"/>
    </row>
    <row r="842" ht="15">
      <c r="A842" s="48"/>
    </row>
    <row r="843" ht="15">
      <c r="A843" s="48"/>
    </row>
    <row r="844" ht="15">
      <c r="A844" s="48"/>
    </row>
    <row r="845" ht="15">
      <c r="A845" s="48"/>
    </row>
    <row r="846" ht="15">
      <c r="A846" s="48"/>
    </row>
    <row r="847" ht="15">
      <c r="A847" s="48"/>
    </row>
    <row r="848" ht="15">
      <c r="A848" s="48"/>
    </row>
    <row r="849" ht="15">
      <c r="A849" s="48"/>
    </row>
    <row r="850" ht="15">
      <c r="A850" s="48"/>
    </row>
    <row r="851" ht="15">
      <c r="A851" s="48"/>
    </row>
    <row r="852" ht="15">
      <c r="A852" s="48"/>
    </row>
    <row r="853" ht="15">
      <c r="A853" s="48"/>
    </row>
    <row r="854" ht="15">
      <c r="A854" s="48"/>
    </row>
    <row r="855" ht="15">
      <c r="A855" s="48"/>
    </row>
    <row r="856" ht="15">
      <c r="A856" s="48"/>
    </row>
    <row r="857" ht="15">
      <c r="A857" s="48"/>
    </row>
    <row r="858" ht="15">
      <c r="A858" s="48"/>
    </row>
    <row r="859" ht="15">
      <c r="A859" s="48"/>
    </row>
    <row r="860" ht="15">
      <c r="A860" s="48"/>
    </row>
    <row r="861" ht="15">
      <c r="A861" s="48"/>
    </row>
    <row r="862" ht="15">
      <c r="A862" s="48"/>
    </row>
    <row r="863" ht="15">
      <c r="A863" s="48"/>
    </row>
    <row r="864" ht="15">
      <c r="A864" s="48"/>
    </row>
    <row r="865" ht="15">
      <c r="A865" s="48"/>
    </row>
    <row r="866" ht="15">
      <c r="A866" s="48"/>
    </row>
    <row r="867" ht="15">
      <c r="A867" s="48"/>
    </row>
    <row r="868" ht="15">
      <c r="A868" s="48"/>
    </row>
    <row r="869" ht="15">
      <c r="A869" s="48"/>
    </row>
    <row r="870" ht="15">
      <c r="A870" s="48"/>
    </row>
    <row r="871" ht="15">
      <c r="A871" s="48"/>
    </row>
    <row r="872" ht="15">
      <c r="A872" s="48"/>
    </row>
    <row r="873" ht="15">
      <c r="A873" s="48"/>
    </row>
    <row r="874" ht="15">
      <c r="A874" s="48"/>
    </row>
    <row r="875" ht="15">
      <c r="A875" s="48"/>
    </row>
    <row r="876" ht="15">
      <c r="A876" s="48"/>
    </row>
    <row r="877" ht="15">
      <c r="A877" s="48"/>
    </row>
    <row r="878" ht="15">
      <c r="A878" s="48"/>
    </row>
    <row r="879" ht="15">
      <c r="A879" s="48"/>
    </row>
    <row r="880" ht="15">
      <c r="A880" s="48"/>
    </row>
    <row r="881" ht="15">
      <c r="A881" s="48"/>
    </row>
    <row r="882" ht="15">
      <c r="A882" s="48"/>
    </row>
    <row r="883" ht="15">
      <c r="A883" s="48"/>
    </row>
    <row r="884" ht="15">
      <c r="A884" s="48"/>
    </row>
    <row r="885" ht="15">
      <c r="A885" s="48"/>
    </row>
    <row r="886" ht="15">
      <c r="A886" s="48"/>
    </row>
    <row r="887" ht="15">
      <c r="A887" s="48"/>
    </row>
    <row r="888" ht="15">
      <c r="A888" s="48"/>
    </row>
    <row r="889" ht="15">
      <c r="A889" s="48"/>
    </row>
    <row r="890" ht="15">
      <c r="A890" s="48"/>
    </row>
    <row r="891" ht="15">
      <c r="A891" s="48"/>
    </row>
    <row r="892" ht="15">
      <c r="A892" s="48"/>
    </row>
    <row r="893" ht="15">
      <c r="A893" s="48"/>
    </row>
    <row r="894" ht="15">
      <c r="A894" s="48"/>
    </row>
    <row r="895" ht="15">
      <c r="A895" s="48"/>
    </row>
    <row r="896" ht="15">
      <c r="A896" s="48"/>
    </row>
    <row r="897" ht="15">
      <c r="A897" s="48"/>
    </row>
    <row r="898" ht="15">
      <c r="A898" s="48"/>
    </row>
    <row r="899" ht="15">
      <c r="A899" s="48"/>
    </row>
    <row r="900" ht="15">
      <c r="A900" s="48"/>
    </row>
    <row r="901" ht="15">
      <c r="A901" s="48"/>
    </row>
    <row r="902" ht="15">
      <c r="A902" s="48"/>
    </row>
    <row r="903" ht="15">
      <c r="A903" s="48"/>
    </row>
    <row r="904" ht="15">
      <c r="A904" s="48"/>
    </row>
    <row r="905" ht="15">
      <c r="A905" s="48"/>
    </row>
    <row r="906" ht="15">
      <c r="A906" s="48"/>
    </row>
    <row r="907" ht="15">
      <c r="A907" s="48"/>
    </row>
    <row r="908" ht="15">
      <c r="A908" s="48"/>
    </row>
    <row r="909" ht="15">
      <c r="A909" s="48"/>
    </row>
    <row r="910" ht="15">
      <c r="A910" s="48"/>
    </row>
    <row r="911" ht="15">
      <c r="A911" s="48"/>
    </row>
    <row r="912" ht="15">
      <c r="A912" s="48"/>
    </row>
    <row r="913" ht="15">
      <c r="A913" s="48"/>
    </row>
    <row r="914" ht="15">
      <c r="A914" s="48"/>
    </row>
    <row r="915" ht="15">
      <c r="A915" s="48"/>
    </row>
    <row r="916" ht="15">
      <c r="A916" s="48"/>
    </row>
    <row r="917" ht="15">
      <c r="A917" s="48"/>
    </row>
    <row r="918" ht="15">
      <c r="A918" s="48"/>
    </row>
    <row r="919" ht="15">
      <c r="A919" s="48"/>
    </row>
    <row r="920" ht="15">
      <c r="A920" s="48"/>
    </row>
    <row r="921" ht="15">
      <c r="A921" s="48"/>
    </row>
    <row r="922" ht="15">
      <c r="A922" s="48"/>
    </row>
    <row r="923" ht="15">
      <c r="A923" s="48"/>
    </row>
    <row r="924" ht="15">
      <c r="A924" s="48"/>
    </row>
    <row r="925" ht="15">
      <c r="A925" s="48"/>
    </row>
    <row r="926" ht="15">
      <c r="A926" s="48"/>
    </row>
    <row r="927" ht="15">
      <c r="A927" s="48"/>
    </row>
    <row r="928" ht="15">
      <c r="A928" s="48"/>
    </row>
    <row r="929" ht="15">
      <c r="A929" s="48"/>
    </row>
    <row r="930" ht="15">
      <c r="A930" s="48"/>
    </row>
    <row r="931" ht="15">
      <c r="A931" s="48"/>
    </row>
    <row r="932" ht="15">
      <c r="A932" s="48"/>
    </row>
    <row r="933" ht="15">
      <c r="A933" s="48"/>
    </row>
    <row r="934" ht="15">
      <c r="A934" s="48"/>
    </row>
    <row r="935" ht="15">
      <c r="A935" s="48"/>
    </row>
    <row r="936" ht="15">
      <c r="A936" s="48"/>
    </row>
    <row r="937" ht="15">
      <c r="A937" s="48"/>
    </row>
    <row r="938" ht="15">
      <c r="A938" s="48"/>
    </row>
    <row r="939" ht="15">
      <c r="A939" s="48"/>
    </row>
    <row r="940" ht="15">
      <c r="A940" s="48"/>
    </row>
    <row r="941" ht="15">
      <c r="A941" s="48"/>
    </row>
    <row r="942" ht="15">
      <c r="A942" s="48"/>
    </row>
    <row r="943" ht="15">
      <c r="A943" s="48"/>
    </row>
    <row r="944" ht="15">
      <c r="A944" s="48"/>
    </row>
    <row r="945" ht="15">
      <c r="A945" s="48"/>
    </row>
    <row r="946" ht="15">
      <c r="A946" s="48"/>
    </row>
    <row r="947" ht="15">
      <c r="A947" s="48"/>
    </row>
    <row r="948" ht="15">
      <c r="A948" s="48"/>
    </row>
    <row r="949" ht="15">
      <c r="A949" s="48"/>
    </row>
    <row r="950" ht="15">
      <c r="A950" s="48"/>
    </row>
    <row r="951" ht="15">
      <c r="A951" s="48"/>
    </row>
    <row r="952" ht="15">
      <c r="A952" s="48"/>
    </row>
    <row r="953" ht="15">
      <c r="A953" s="48"/>
    </row>
    <row r="954" ht="15">
      <c r="A954" s="48"/>
    </row>
    <row r="955" ht="15">
      <c r="A955" s="48"/>
    </row>
    <row r="956" ht="15">
      <c r="A956" s="48"/>
    </row>
    <row r="957" ht="15">
      <c r="A957" s="48"/>
    </row>
    <row r="958" ht="15">
      <c r="A958" s="48"/>
    </row>
    <row r="959" ht="15">
      <c r="A959" s="48"/>
    </row>
    <row r="960" ht="15">
      <c r="A960" s="48"/>
    </row>
    <row r="961" ht="15">
      <c r="A961" s="48"/>
    </row>
    <row r="962" ht="15">
      <c r="A962" s="48"/>
    </row>
    <row r="963" ht="15">
      <c r="A963" s="48"/>
    </row>
    <row r="964" ht="15">
      <c r="A964" s="48"/>
    </row>
    <row r="965" ht="15">
      <c r="A965" s="48"/>
    </row>
    <row r="966" ht="15">
      <c r="A966" s="48"/>
    </row>
    <row r="967" ht="15">
      <c r="A967" s="48"/>
    </row>
    <row r="968" ht="15">
      <c r="A968" s="48"/>
    </row>
    <row r="969" ht="15">
      <c r="A969" s="48"/>
    </row>
    <row r="970" ht="15">
      <c r="A970" s="48"/>
    </row>
    <row r="971" ht="15">
      <c r="A971" s="48"/>
    </row>
    <row r="972" ht="15">
      <c r="A972" s="48"/>
    </row>
    <row r="973" ht="15">
      <c r="A973" s="48"/>
    </row>
    <row r="974" ht="15">
      <c r="A974" s="48"/>
    </row>
    <row r="975" ht="15">
      <c r="A975" s="48"/>
    </row>
    <row r="976" ht="15">
      <c r="A976" s="48"/>
    </row>
    <row r="977" ht="15">
      <c r="A977" s="48"/>
    </row>
    <row r="978" ht="15">
      <c r="A978" s="48"/>
    </row>
    <row r="979" ht="15">
      <c r="A979" s="48"/>
    </row>
    <row r="980" ht="15">
      <c r="A980" s="48"/>
    </row>
    <row r="981" ht="15">
      <c r="A981" s="48"/>
    </row>
    <row r="982" ht="15">
      <c r="A982" s="48"/>
    </row>
    <row r="983" ht="15">
      <c r="A983" s="48"/>
    </row>
    <row r="984" ht="15">
      <c r="A984" s="48"/>
    </row>
    <row r="985" ht="15">
      <c r="A985" s="48"/>
    </row>
    <row r="986" ht="15">
      <c r="A986" s="48"/>
    </row>
    <row r="987" ht="15">
      <c r="A987" s="48"/>
    </row>
    <row r="988" ht="15">
      <c r="A988" s="48"/>
    </row>
    <row r="989" ht="15">
      <c r="A989" s="48"/>
    </row>
    <row r="990" ht="15">
      <c r="A990" s="48"/>
    </row>
    <row r="991" ht="15">
      <c r="A991" s="48"/>
    </row>
    <row r="992" ht="15">
      <c r="A992" s="48"/>
    </row>
    <row r="993" ht="15">
      <c r="A993" s="48"/>
    </row>
    <row r="994" ht="15">
      <c r="A994" s="48"/>
    </row>
    <row r="995" ht="15">
      <c r="A995" s="48"/>
    </row>
    <row r="996" ht="15">
      <c r="A996" s="48"/>
    </row>
    <row r="997" ht="15">
      <c r="A997" s="48"/>
    </row>
    <row r="998" ht="15">
      <c r="A998" s="48"/>
    </row>
    <row r="999" ht="15">
      <c r="A999" s="48"/>
    </row>
    <row r="1000" ht="15">
      <c r="A1000" s="48"/>
    </row>
    <row r="1001" ht="15">
      <c r="A1001" s="48"/>
    </row>
    <row r="1002" ht="15">
      <c r="A1002" s="48"/>
    </row>
    <row r="1003" ht="15">
      <c r="A1003" s="48"/>
    </row>
    <row r="1004" ht="15">
      <c r="A1004" s="48"/>
    </row>
    <row r="1005" ht="15">
      <c r="A1005" s="48"/>
    </row>
    <row r="1006" ht="15">
      <c r="A1006" s="48"/>
    </row>
    <row r="1007" ht="15">
      <c r="A1007" s="48"/>
    </row>
    <row r="1008" ht="15">
      <c r="A1008" s="48"/>
    </row>
    <row r="1009" ht="15">
      <c r="A1009" s="48"/>
    </row>
    <row r="1010" ht="15">
      <c r="A1010" s="48"/>
    </row>
    <row r="1011" ht="15">
      <c r="A1011" s="48"/>
    </row>
    <row r="1012" ht="15">
      <c r="A1012" s="48"/>
    </row>
    <row r="1013" ht="15">
      <c r="A1013" s="48"/>
    </row>
    <row r="1014" ht="15">
      <c r="A1014" s="48"/>
    </row>
    <row r="1015" ht="15">
      <c r="A1015" s="48"/>
    </row>
    <row r="1016" ht="15">
      <c r="A1016" s="48"/>
    </row>
    <row r="1017" ht="15">
      <c r="A1017" s="48"/>
    </row>
    <row r="1018" ht="15">
      <c r="A1018" s="48"/>
    </row>
    <row r="1019" ht="15">
      <c r="A1019" s="48"/>
    </row>
    <row r="1020" ht="15">
      <c r="A1020" s="48"/>
    </row>
    <row r="1021" ht="15">
      <c r="A1021" s="48"/>
    </row>
    <row r="1022" ht="15">
      <c r="A1022" s="48"/>
    </row>
    <row r="1023" ht="15">
      <c r="A1023" s="48"/>
    </row>
    <row r="1024" ht="15">
      <c r="A1024" s="48"/>
    </row>
    <row r="1025" ht="15">
      <c r="A1025" s="48"/>
    </row>
    <row r="1026" ht="15">
      <c r="A1026" s="48"/>
    </row>
    <row r="1027" ht="15">
      <c r="A1027" s="48"/>
    </row>
    <row r="1028" ht="15">
      <c r="A1028" s="48"/>
    </row>
    <row r="1029" ht="15">
      <c r="A1029" s="48"/>
    </row>
    <row r="1030" ht="15">
      <c r="A1030" s="48"/>
    </row>
    <row r="1031" ht="15">
      <c r="A1031" s="48"/>
    </row>
    <row r="1032" ht="15">
      <c r="A1032" s="48"/>
    </row>
    <row r="1033" ht="15">
      <c r="A1033" s="48"/>
    </row>
    <row r="1034" ht="15">
      <c r="A1034" s="48"/>
    </row>
    <row r="1035" ht="15">
      <c r="A1035" s="48"/>
    </row>
    <row r="1036" ht="15">
      <c r="A1036" s="48"/>
    </row>
    <row r="1037" ht="15">
      <c r="A1037" s="48"/>
    </row>
    <row r="1038" ht="15">
      <c r="A1038" s="48"/>
    </row>
    <row r="1039" ht="15">
      <c r="A1039" s="48"/>
    </row>
    <row r="1040" ht="15">
      <c r="A1040" s="48"/>
    </row>
    <row r="1041" ht="15">
      <c r="A1041" s="48"/>
    </row>
    <row r="1042" ht="15">
      <c r="A1042" s="48"/>
    </row>
    <row r="1043" ht="15">
      <c r="A1043" s="48"/>
    </row>
    <row r="1044" ht="15">
      <c r="A1044" s="48"/>
    </row>
    <row r="1045" ht="15">
      <c r="A1045" s="48"/>
    </row>
    <row r="1046" ht="15">
      <c r="A1046" s="48"/>
    </row>
    <row r="1047" ht="15">
      <c r="A1047" s="48"/>
    </row>
    <row r="1048" ht="15">
      <c r="A1048" s="48"/>
    </row>
    <row r="1049" ht="15">
      <c r="A1049" s="48"/>
    </row>
    <row r="1050" ht="15">
      <c r="A1050" s="48"/>
    </row>
    <row r="1051" ht="15">
      <c r="A1051" s="48"/>
    </row>
    <row r="1052" ht="15">
      <c r="A1052" s="48"/>
    </row>
    <row r="1053" ht="15">
      <c r="A1053" s="48"/>
    </row>
    <row r="1054" ht="15">
      <c r="A1054" s="48"/>
    </row>
    <row r="1055" ht="15">
      <c r="A1055" s="48"/>
    </row>
    <row r="1056" ht="15">
      <c r="A1056" s="48"/>
    </row>
    <row r="1057" ht="15">
      <c r="A1057" s="48"/>
    </row>
    <row r="1058" ht="15">
      <c r="A1058" s="48"/>
    </row>
    <row r="1059" ht="15">
      <c r="A1059" s="48"/>
    </row>
    <row r="1060" ht="15">
      <c r="A1060" s="48"/>
    </row>
    <row r="1061" ht="15">
      <c r="A1061" s="48"/>
    </row>
    <row r="1062" ht="15">
      <c r="A1062" s="48"/>
    </row>
    <row r="1063" ht="15">
      <c r="A1063" s="48"/>
    </row>
    <row r="1064" ht="15">
      <c r="A1064" s="48"/>
    </row>
    <row r="1065" ht="15">
      <c r="A1065" s="48"/>
    </row>
    <row r="1066" ht="15">
      <c r="A1066" s="48"/>
    </row>
    <row r="1067" ht="15">
      <c r="A1067" s="48"/>
    </row>
    <row r="1068" ht="15">
      <c r="A1068" s="48"/>
    </row>
    <row r="1069" ht="15">
      <c r="A1069" s="48"/>
    </row>
    <row r="1070" ht="15">
      <c r="A1070" s="48"/>
    </row>
    <row r="1071" ht="15">
      <c r="A1071" s="48"/>
    </row>
    <row r="1072" ht="15">
      <c r="A1072" s="48"/>
    </row>
    <row r="1073" ht="15">
      <c r="A1073" s="48"/>
    </row>
    <row r="1074" ht="15">
      <c r="A1074" s="48"/>
    </row>
    <row r="1075" ht="15">
      <c r="A1075" s="48"/>
    </row>
    <row r="1076" ht="15">
      <c r="A1076" s="48"/>
    </row>
    <row r="1077" ht="15">
      <c r="A1077" s="48"/>
    </row>
    <row r="1078" ht="15">
      <c r="A1078" s="48"/>
    </row>
    <row r="1079" ht="15">
      <c r="A1079" s="48"/>
    </row>
    <row r="1080" ht="15">
      <c r="A1080" s="48"/>
    </row>
    <row r="1081" ht="15">
      <c r="A1081" s="48"/>
    </row>
    <row r="1082" ht="15">
      <c r="A1082" s="48"/>
    </row>
    <row r="1083" ht="15">
      <c r="A1083" s="48"/>
    </row>
    <row r="1084" ht="15">
      <c r="A1084" s="48"/>
    </row>
    <row r="1085" ht="15">
      <c r="A1085" s="48"/>
    </row>
    <row r="1086" ht="15">
      <c r="A1086" s="48"/>
    </row>
    <row r="1087" ht="15">
      <c r="A1087" s="48"/>
    </row>
    <row r="1088" ht="15">
      <c r="A1088" s="48"/>
    </row>
    <row r="1089" ht="15">
      <c r="A1089" s="48"/>
    </row>
    <row r="1090" ht="15">
      <c r="A1090" s="48"/>
    </row>
    <row r="1091" ht="15">
      <c r="A1091" s="48"/>
    </row>
    <row r="1092" ht="15">
      <c r="A1092" s="48"/>
    </row>
    <row r="1093" ht="15">
      <c r="A1093" s="48"/>
    </row>
    <row r="1094" ht="15">
      <c r="A1094" s="48"/>
    </row>
    <row r="1095" ht="15">
      <c r="A1095" s="48"/>
    </row>
    <row r="1096" ht="15">
      <c r="A1096" s="48"/>
    </row>
    <row r="1097" ht="15">
      <c r="A1097" s="48"/>
    </row>
    <row r="1098" ht="15">
      <c r="A1098" s="48"/>
    </row>
    <row r="1099" ht="15">
      <c r="A1099" s="48"/>
    </row>
    <row r="1100" ht="15">
      <c r="A1100" s="48"/>
    </row>
    <row r="1101" ht="15">
      <c r="A1101" s="48"/>
    </row>
    <row r="1102" ht="15">
      <c r="A1102" s="48"/>
    </row>
    <row r="1103" ht="15">
      <c r="A1103" s="48"/>
    </row>
    <row r="1104" ht="15">
      <c r="A1104" s="48"/>
    </row>
    <row r="1105" ht="15">
      <c r="A1105" s="48"/>
    </row>
    <row r="1106" ht="15">
      <c r="A1106" s="48"/>
    </row>
    <row r="1107" ht="15">
      <c r="A1107" s="48"/>
    </row>
    <row r="1108" ht="15">
      <c r="A1108" s="48"/>
    </row>
    <row r="1109" ht="15">
      <c r="A1109" s="48"/>
    </row>
    <row r="1110" ht="15">
      <c r="A1110" s="48"/>
    </row>
    <row r="1111" ht="15">
      <c r="A1111" s="48"/>
    </row>
    <row r="1112" ht="15">
      <c r="A1112" s="48"/>
    </row>
    <row r="1113" ht="15">
      <c r="A1113" s="48"/>
    </row>
    <row r="1114" ht="15">
      <c r="A1114" s="48"/>
    </row>
    <row r="1115" ht="15">
      <c r="A1115" s="48"/>
    </row>
    <row r="1116" ht="15">
      <c r="A1116" s="48"/>
    </row>
    <row r="1117" ht="15">
      <c r="A1117" s="48"/>
    </row>
    <row r="1118" ht="15">
      <c r="A1118" s="48"/>
    </row>
    <row r="1119" ht="15">
      <c r="A1119" s="48"/>
    </row>
    <row r="1120" ht="15">
      <c r="A1120" s="48"/>
    </row>
    <row r="1121" ht="15">
      <c r="A1121" s="48"/>
    </row>
    <row r="1122" ht="15">
      <c r="A1122" s="48"/>
    </row>
    <row r="1123" ht="15">
      <c r="A1123" s="48"/>
    </row>
    <row r="1124" ht="15">
      <c r="A1124" s="48"/>
    </row>
    <row r="1125" ht="15">
      <c r="A1125" s="48"/>
    </row>
    <row r="1126" ht="15">
      <c r="A1126" s="48"/>
    </row>
    <row r="1127" ht="15">
      <c r="A1127" s="48"/>
    </row>
    <row r="1128" ht="15">
      <c r="A1128" s="48"/>
    </row>
    <row r="1129" ht="15">
      <c r="A1129" s="48"/>
    </row>
    <row r="1130" ht="15">
      <c r="A1130" s="48"/>
    </row>
    <row r="1131" ht="15">
      <c r="A1131" s="48"/>
    </row>
    <row r="1132" ht="15">
      <c r="A1132" s="48"/>
    </row>
    <row r="1133" ht="15">
      <c r="A1133" s="48"/>
    </row>
    <row r="1134" ht="15">
      <c r="A1134" s="48"/>
    </row>
    <row r="1135" ht="15">
      <c r="A1135" s="48"/>
    </row>
    <row r="1136" ht="15">
      <c r="A1136" s="48"/>
    </row>
    <row r="1137" ht="15">
      <c r="A1137" s="48"/>
    </row>
    <row r="1138" ht="15">
      <c r="A1138" s="48"/>
    </row>
    <row r="1139" ht="15">
      <c r="A1139" s="48"/>
    </row>
    <row r="1140" ht="15">
      <c r="A1140" s="48"/>
    </row>
    <row r="1141" ht="15">
      <c r="A1141" s="48"/>
    </row>
    <row r="1142" ht="15">
      <c r="A1142" s="48"/>
    </row>
    <row r="1143" ht="15">
      <c r="A1143" s="48"/>
    </row>
    <row r="1144" ht="15">
      <c r="A1144" s="48"/>
    </row>
    <row r="1145" ht="15">
      <c r="A1145" s="48"/>
    </row>
    <row r="1146" ht="15">
      <c r="A1146" s="48"/>
    </row>
    <row r="1147" ht="15">
      <c r="A1147" s="48"/>
    </row>
    <row r="1148" ht="15">
      <c r="A1148" s="48"/>
    </row>
    <row r="1149" ht="15">
      <c r="A1149" s="48"/>
    </row>
    <row r="1150" ht="15">
      <c r="A1150" s="48"/>
    </row>
    <row r="1151" ht="15">
      <c r="A1151" s="48"/>
    </row>
    <row r="1152" ht="15">
      <c r="A1152" s="48"/>
    </row>
    <row r="1153" ht="15">
      <c r="A1153" s="48"/>
    </row>
    <row r="1154" ht="15">
      <c r="A1154" s="48"/>
    </row>
    <row r="1155" ht="15">
      <c r="A1155" s="48"/>
    </row>
    <row r="1156" ht="15">
      <c r="A1156" s="48"/>
    </row>
    <row r="1157" ht="15">
      <c r="A1157" s="48"/>
    </row>
    <row r="1158" ht="15">
      <c r="A1158" s="48"/>
    </row>
    <row r="1159" ht="15">
      <c r="A1159" s="48"/>
    </row>
    <row r="1160" ht="15">
      <c r="A1160" s="48"/>
    </row>
    <row r="1161" ht="15">
      <c r="A1161" s="48"/>
    </row>
    <row r="1162" ht="15">
      <c r="A1162" s="48"/>
    </row>
    <row r="1163" ht="15">
      <c r="A1163" s="48"/>
    </row>
    <row r="1164" ht="15">
      <c r="A1164" s="48"/>
    </row>
    <row r="1165" ht="15">
      <c r="A1165" s="48"/>
    </row>
    <row r="1166" ht="15">
      <c r="A1166" s="48"/>
    </row>
    <row r="1167" ht="15">
      <c r="A1167" s="48"/>
    </row>
    <row r="1168" ht="15">
      <c r="A1168" s="48"/>
    </row>
    <row r="1169" ht="15">
      <c r="A1169" s="48"/>
    </row>
    <row r="1170" ht="15">
      <c r="A1170" s="48"/>
    </row>
    <row r="1171" ht="15">
      <c r="A1171" s="48"/>
    </row>
    <row r="1172" ht="15">
      <c r="A1172" s="48"/>
    </row>
    <row r="1173" ht="15">
      <c r="A1173" s="48"/>
    </row>
    <row r="1174" ht="15">
      <c r="A1174" s="48"/>
    </row>
    <row r="1175" ht="15">
      <c r="A1175" s="48"/>
    </row>
    <row r="1176" ht="15">
      <c r="A1176" s="48"/>
    </row>
    <row r="1177" ht="15">
      <c r="A1177" s="48"/>
    </row>
    <row r="1178" ht="15">
      <c r="A1178" s="48"/>
    </row>
    <row r="1179" ht="15">
      <c r="A1179" s="48"/>
    </row>
    <row r="1180" ht="15">
      <c r="A1180" s="48"/>
    </row>
    <row r="1181" ht="15">
      <c r="A1181" s="48"/>
    </row>
    <row r="1182" ht="15">
      <c r="A1182" s="48"/>
    </row>
    <row r="1183" ht="15">
      <c r="A1183" s="48"/>
    </row>
    <row r="1184" ht="15">
      <c r="A1184" s="48"/>
    </row>
    <row r="1185" ht="15">
      <c r="A1185" s="48"/>
    </row>
    <row r="1186" ht="15">
      <c r="A1186" s="48"/>
    </row>
    <row r="1187" ht="15">
      <c r="A1187" s="48"/>
    </row>
    <row r="1188" ht="15">
      <c r="A1188" s="48"/>
    </row>
    <row r="1189" ht="15">
      <c r="A1189" s="48"/>
    </row>
    <row r="1190" ht="15">
      <c r="A1190" s="48"/>
    </row>
    <row r="1191" ht="15">
      <c r="A1191" s="48"/>
    </row>
    <row r="1192" ht="15">
      <c r="A1192" s="48"/>
    </row>
  </sheetData>
  <sheetProtection/>
  <mergeCells count="1">
    <mergeCell ref="A1:G1"/>
  </mergeCells>
  <printOptions horizontalCentered="1"/>
  <pageMargins left="0" right="0" top="0.3937007874015748" bottom="0" header="0" footer="0"/>
  <pageSetup fitToHeight="5" horizontalDpi="600" verticalDpi="600" orientation="portrait" paperSize="9" scale="69" r:id="rId1"/>
  <headerFooter alignWithMargins="0">
    <oddFooter>&amp;C&amp;P</oddFooter>
  </headerFooter>
  <rowBreaks count="1" manualBreakCount="1">
    <brk id="4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50"/>
  <sheetViews>
    <sheetView showZeros="0" tabSelected="1" view="pageBreakPreview" zoomScale="75" zoomScaleNormal="75" zoomScaleSheetLayoutView="75" zoomScalePageLayoutView="0" workbookViewId="0" topLeftCell="A1">
      <pane xSplit="2" ySplit="1" topLeftCell="C10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8.125" style="260" customWidth="1"/>
    <col min="2" max="2" width="79.125" style="260" customWidth="1"/>
    <col min="3" max="3" width="12.375" style="260" customWidth="1"/>
    <col min="4" max="4" width="12.125" style="263" customWidth="1"/>
    <col min="5" max="5" width="11.75390625" style="263" customWidth="1"/>
    <col min="6" max="6" width="11.00390625" style="260" customWidth="1"/>
    <col min="7" max="7" width="11.75390625" style="260" customWidth="1"/>
    <col min="8" max="8" width="14.25390625" style="260" customWidth="1"/>
    <col min="9" max="9" width="10.125" style="260" customWidth="1"/>
    <col min="10" max="10" width="12.625" style="260" customWidth="1"/>
    <col min="11" max="11" width="13.875" style="260" customWidth="1"/>
    <col min="12" max="16384" width="9.125" style="260" customWidth="1"/>
  </cols>
  <sheetData>
    <row r="1" spans="1:7" ht="56.25" customHeight="1" thickBot="1">
      <c r="A1" s="255" t="s">
        <v>0</v>
      </c>
      <c r="B1" s="256" t="s">
        <v>1</v>
      </c>
      <c r="C1" s="257" t="s">
        <v>187</v>
      </c>
      <c r="D1" s="8" t="s">
        <v>45</v>
      </c>
      <c r="E1" s="8" t="s">
        <v>52</v>
      </c>
      <c r="F1" s="258" t="s">
        <v>188</v>
      </c>
      <c r="G1" s="259" t="s">
        <v>189</v>
      </c>
    </row>
    <row r="2" spans="1:7" s="263" customFormat="1" ht="23.25" customHeight="1" thickBot="1">
      <c r="A2" s="261"/>
      <c r="B2" s="107" t="s">
        <v>92</v>
      </c>
      <c r="C2" s="5"/>
      <c r="D2" s="148" t="s">
        <v>40</v>
      </c>
      <c r="E2" s="262"/>
      <c r="F2" s="262"/>
      <c r="G2" s="108"/>
    </row>
    <row r="3" spans="1:9" ht="19.5" customHeight="1">
      <c r="A3" s="264">
        <v>10000</v>
      </c>
      <c r="B3" s="265" t="s">
        <v>98</v>
      </c>
      <c r="C3" s="214">
        <v>7592.7</v>
      </c>
      <c r="D3" s="214">
        <v>5774</v>
      </c>
      <c r="E3" s="11">
        <v>4810.62082</v>
      </c>
      <c r="F3" s="11">
        <f>IF(C3=0,"",IF(($E3/C3*100)&gt;=200,"В/100",$E3/C3*100))</f>
        <v>63.358499874879826</v>
      </c>
      <c r="G3" s="175">
        <f>IF(D3=0,"",IF((E3/D3*100)&gt;=200,"В/100",E3/D3*100))</f>
        <v>83.31522029788708</v>
      </c>
      <c r="I3" s="266"/>
    </row>
    <row r="4" spans="1:9" ht="16.5" customHeight="1">
      <c r="A4" s="267">
        <v>70000</v>
      </c>
      <c r="B4" s="268" t="s">
        <v>99</v>
      </c>
      <c r="C4" s="215">
        <v>289488.469</v>
      </c>
      <c r="D4" s="215">
        <v>210046.37799</v>
      </c>
      <c r="E4" s="56">
        <v>197634.2074</v>
      </c>
      <c r="F4" s="56">
        <f>IF(C4=0,"",IF(($E4/C4*100)&gt;=200,"В/100",$E4/C4*100))</f>
        <v>68.27014840442574</v>
      </c>
      <c r="G4" s="176">
        <f>IF(D4=0,"",IF((E4/D4*100)&gt;=200,"В/100",E4/D4*100))</f>
        <v>94.09074762022752</v>
      </c>
      <c r="I4" s="266"/>
    </row>
    <row r="5" spans="1:9" ht="18" customHeight="1">
      <c r="A5" s="267">
        <v>80000</v>
      </c>
      <c r="B5" s="268" t="s">
        <v>100</v>
      </c>
      <c r="C5" s="215">
        <v>312014.7</v>
      </c>
      <c r="D5" s="215">
        <v>239377.568</v>
      </c>
      <c r="E5" s="56">
        <v>214279.02951</v>
      </c>
      <c r="F5" s="56">
        <f>IF(C5=0,"",IF(($E5/C5*100)&gt;=200,"В/100",$E5/C5*100))</f>
        <v>68.67594043165273</v>
      </c>
      <c r="G5" s="176">
        <f>IF(D5=0,"",IF((E5/D5*100)&gt;=200,"В/100",E5/D5*100))</f>
        <v>89.51508334732517</v>
      </c>
      <c r="I5" s="266"/>
    </row>
    <row r="6" spans="1:9" ht="18.75" customHeight="1">
      <c r="A6" s="269">
        <v>90000</v>
      </c>
      <c r="B6" s="270" t="s">
        <v>101</v>
      </c>
      <c r="C6" s="216">
        <v>72938.1</v>
      </c>
      <c r="D6" s="13">
        <v>57845.34782</v>
      </c>
      <c r="E6" s="13">
        <v>54436.84983</v>
      </c>
      <c r="F6" s="13">
        <f>IF(C6=0,"",IF(($E6/C6*100)&gt;=200,"В/100",$E6/C6*100))</f>
        <v>74.6343129722326</v>
      </c>
      <c r="G6" s="73">
        <f>IF(D6=0,"",IF((E6/D6*100)&gt;=200,"В/100",E6/D6*100))</f>
        <v>94.10756764639676</v>
      </c>
      <c r="H6" s="266"/>
      <c r="I6" s="266"/>
    </row>
    <row r="7" spans="1:9" ht="18" customHeight="1">
      <c r="A7" s="267">
        <v>110000</v>
      </c>
      <c r="B7" s="271" t="s">
        <v>102</v>
      </c>
      <c r="C7" s="216">
        <v>49173.977</v>
      </c>
      <c r="D7" s="216">
        <v>43086.178270000004</v>
      </c>
      <c r="E7" s="13">
        <v>41785.67148</v>
      </c>
      <c r="F7" s="13">
        <f aca="true" t="shared" si="0" ref="F7:F17">IF(C7=0,"",IF(($E7/C7*100)&gt;=200,"В/100",$E7/C7*100))</f>
        <v>84.97517188817166</v>
      </c>
      <c r="G7" s="73">
        <f aca="true" t="shared" si="1" ref="G7:G26">IF(D7=0,"",IF((E7/D7*100)&gt;=200,"В/100",E7/D7*100))</f>
        <v>96.98161488853718</v>
      </c>
      <c r="H7" s="59"/>
      <c r="I7" s="266"/>
    </row>
    <row r="8" spans="1:9" ht="17.25" customHeight="1">
      <c r="A8" s="267">
        <v>120000</v>
      </c>
      <c r="B8" s="271" t="s">
        <v>103</v>
      </c>
      <c r="C8" s="215">
        <v>1980</v>
      </c>
      <c r="D8" s="215">
        <v>1570.803</v>
      </c>
      <c r="E8" s="56">
        <v>1371.16379</v>
      </c>
      <c r="F8" s="56">
        <f t="shared" si="0"/>
        <v>69.25069646464647</v>
      </c>
      <c r="G8" s="176">
        <f t="shared" si="1"/>
        <v>87.29062715057204</v>
      </c>
      <c r="I8" s="266"/>
    </row>
    <row r="9" spans="1:9" ht="18" customHeight="1">
      <c r="A9" s="269">
        <v>130000</v>
      </c>
      <c r="B9" s="270" t="s">
        <v>104</v>
      </c>
      <c r="C9" s="216">
        <v>16101.912</v>
      </c>
      <c r="D9" s="216">
        <v>11572.77104</v>
      </c>
      <c r="E9" s="13">
        <v>10885.91806</v>
      </c>
      <c r="F9" s="13">
        <f t="shared" si="0"/>
        <v>67.60636910697313</v>
      </c>
      <c r="G9" s="73">
        <f t="shared" si="1"/>
        <v>94.06492206900172</v>
      </c>
      <c r="I9" s="266"/>
    </row>
    <row r="10" spans="1:9" ht="18" customHeight="1">
      <c r="A10" s="269">
        <v>150000</v>
      </c>
      <c r="B10" s="270" t="s">
        <v>105</v>
      </c>
      <c r="C10" s="216">
        <v>194.465</v>
      </c>
      <c r="D10" s="216">
        <v>194.465</v>
      </c>
      <c r="E10" s="13">
        <v>119.0084</v>
      </c>
      <c r="F10" s="13">
        <f t="shared" si="0"/>
        <v>61.19785051294577</v>
      </c>
      <c r="G10" s="73">
        <f t="shared" si="1"/>
        <v>61.19785051294577</v>
      </c>
      <c r="I10" s="266"/>
    </row>
    <row r="11" spans="1:9" ht="15" customHeight="1">
      <c r="A11" s="272">
        <v>160000</v>
      </c>
      <c r="B11" s="273" t="s">
        <v>143</v>
      </c>
      <c r="C11" s="217">
        <v>368</v>
      </c>
      <c r="D11" s="217">
        <v>0</v>
      </c>
      <c r="E11" s="58">
        <v>0</v>
      </c>
      <c r="F11" s="58">
        <f t="shared" si="0"/>
        <v>0</v>
      </c>
      <c r="G11" s="110">
        <f t="shared" si="1"/>
      </c>
      <c r="I11" s="266"/>
    </row>
    <row r="12" spans="1:9" ht="18" customHeight="1">
      <c r="A12" s="274">
        <v>180000</v>
      </c>
      <c r="B12" s="270" t="s">
        <v>106</v>
      </c>
      <c r="C12" s="207">
        <v>1912.9</v>
      </c>
      <c r="D12" s="207">
        <v>1426.23</v>
      </c>
      <c r="E12" s="57">
        <v>796.4315</v>
      </c>
      <c r="F12" s="57">
        <f t="shared" si="0"/>
        <v>41.63476919859899</v>
      </c>
      <c r="G12" s="153">
        <f>IF(D12=0,"",IF((E12/D12*100)&gt;=200,"В/100",E12/D12*100))</f>
        <v>55.84172959480589</v>
      </c>
      <c r="H12" s="7"/>
      <c r="I12" s="266"/>
    </row>
    <row r="13" spans="1:9" ht="20.25" customHeight="1">
      <c r="A13" s="272">
        <v>210000</v>
      </c>
      <c r="B13" s="273" t="s">
        <v>145</v>
      </c>
      <c r="C13" s="217">
        <v>2276.5</v>
      </c>
      <c r="D13" s="217">
        <v>1627.47</v>
      </c>
      <c r="E13" s="58">
        <v>1368.547</v>
      </c>
      <c r="F13" s="58">
        <f t="shared" si="0"/>
        <v>60.11627498352734</v>
      </c>
      <c r="G13" s="110">
        <f t="shared" si="1"/>
        <v>84.0904594247513</v>
      </c>
      <c r="I13" s="266"/>
    </row>
    <row r="14" spans="1:7" ht="18.75" customHeight="1">
      <c r="A14" s="269">
        <v>250000</v>
      </c>
      <c r="B14" s="270" t="s">
        <v>107</v>
      </c>
      <c r="C14" s="13">
        <f>+C15+C17+C18+C16</f>
        <v>1797</v>
      </c>
      <c r="D14" s="13">
        <f>+D15+D17+D18+D16</f>
        <v>1311.9299999999998</v>
      </c>
      <c r="E14" s="13">
        <f>+E15+E17+E18+E16</f>
        <v>602.43707</v>
      </c>
      <c r="F14" s="13">
        <f t="shared" si="0"/>
        <v>33.52460044518642</v>
      </c>
      <c r="G14" s="73">
        <f t="shared" si="1"/>
        <v>45.919909598835304</v>
      </c>
    </row>
    <row r="15" spans="1:7" ht="18" customHeight="1">
      <c r="A15" s="131">
        <v>250102</v>
      </c>
      <c r="B15" s="271" t="s">
        <v>15</v>
      </c>
      <c r="C15" s="215">
        <v>500</v>
      </c>
      <c r="D15" s="218">
        <v>363</v>
      </c>
      <c r="E15" s="12">
        <v>0</v>
      </c>
      <c r="F15" s="12">
        <f t="shared" si="0"/>
        <v>0</v>
      </c>
      <c r="G15" s="71">
        <f t="shared" si="1"/>
        <v>0</v>
      </c>
    </row>
    <row r="16" spans="1:7" ht="31.5" hidden="1">
      <c r="A16" s="131">
        <v>250203</v>
      </c>
      <c r="B16" s="275" t="s">
        <v>76</v>
      </c>
      <c r="C16" s="218"/>
      <c r="D16" s="218"/>
      <c r="E16" s="12"/>
      <c r="F16" s="12">
        <f>IF(C16=0,"",IF(($E16/C16*100)&gt;=200,"В/100",$E16/C16*100))</f>
      </c>
      <c r="G16" s="71">
        <f>IF(D16=0,"",IF((E16/D16*100)&gt;=200,"В/100",E16/D16*100))</f>
      </c>
    </row>
    <row r="17" spans="1:8" ht="18" customHeight="1">
      <c r="A17" s="131">
        <v>250404</v>
      </c>
      <c r="B17" s="276" t="s">
        <v>46</v>
      </c>
      <c r="C17" s="218">
        <v>1240.4</v>
      </c>
      <c r="D17" s="218">
        <v>899.33</v>
      </c>
      <c r="E17" s="12">
        <v>552.8370699999999</v>
      </c>
      <c r="F17" s="12">
        <f t="shared" si="0"/>
        <v>44.56925749758142</v>
      </c>
      <c r="G17" s="71">
        <f t="shared" si="1"/>
        <v>61.47210367718189</v>
      </c>
      <c r="H17" s="59"/>
    </row>
    <row r="18" spans="1:7" ht="30.75" customHeight="1" thickBot="1">
      <c r="A18" s="131">
        <v>250913</v>
      </c>
      <c r="B18" s="276" t="s">
        <v>23</v>
      </c>
      <c r="C18" s="218">
        <v>56.6</v>
      </c>
      <c r="D18" s="218">
        <v>49.6</v>
      </c>
      <c r="E18" s="12">
        <v>49.6</v>
      </c>
      <c r="F18" s="12">
        <f>IF(C18=0,"",IF(($E18/C18*100)&gt;=200,"В/100",$E18/C18*100))</f>
        <v>87.63250883392226</v>
      </c>
      <c r="G18" s="71">
        <f>IF(D18=0,"",IF((E18/D18*100)&gt;=200,"В/100",E18/D18*100))</f>
        <v>100</v>
      </c>
    </row>
    <row r="19" spans="1:9" ht="22.5" customHeight="1" thickBot="1">
      <c r="A19" s="277">
        <v>900201</v>
      </c>
      <c r="B19" s="278" t="s">
        <v>24</v>
      </c>
      <c r="C19" s="219">
        <f>C3+C4+C5+C6+C7+C8+C9+C10+C11+C12+C13+C14</f>
        <v>755838.7229999999</v>
      </c>
      <c r="D19" s="10">
        <f>D3+D4+D5+D6+D7+D8+D9+D10+D11+D12+D13+D14</f>
        <v>573833.14112</v>
      </c>
      <c r="E19" s="10">
        <f>E3+E4+E5+E6+E7+E8+E9+E10+E11+E12+E13+E14</f>
        <v>528089.8848600001</v>
      </c>
      <c r="F19" s="10">
        <f aca="true" t="shared" si="2" ref="F19:F26">IF(C19=0,"",IF(($E19/C19*100)&gt;=200,"В/100",$E19/C19*100))</f>
        <v>69.86806428280867</v>
      </c>
      <c r="G19" s="74">
        <f t="shared" si="1"/>
        <v>92.02847431036855</v>
      </c>
      <c r="H19" s="266"/>
      <c r="I19" s="279"/>
    </row>
    <row r="20" spans="1:7" ht="18" customHeight="1">
      <c r="A20" s="280"/>
      <c r="B20" s="281" t="s">
        <v>48</v>
      </c>
      <c r="C20" s="220">
        <f>SUM(C22:C23)</f>
        <v>1045011.5</v>
      </c>
      <c r="D20" s="220">
        <f>SUM(D22:D23)</f>
        <v>790948</v>
      </c>
      <c r="E20" s="145">
        <f>SUM(E22:E23)</f>
        <v>758471.1084499999</v>
      </c>
      <c r="F20" s="145">
        <f>IF(C20=0,"",IF(($E20/C20*100)&gt;=200,"В/100",$E20/C20*100))</f>
        <v>72.58016858666147</v>
      </c>
      <c r="G20" s="146">
        <f>IF(D20=0,"",IF((E20/D20*100)&gt;=200,"В/100",E20/D20*100))</f>
        <v>95.89392835559354</v>
      </c>
    </row>
    <row r="21" spans="1:7" ht="16.5" customHeight="1">
      <c r="A21" s="280"/>
      <c r="B21" s="281" t="s">
        <v>49</v>
      </c>
      <c r="C21" s="221"/>
      <c r="D21" s="221">
        <v>0</v>
      </c>
      <c r="E21" s="147"/>
      <c r="F21" s="147"/>
      <c r="G21" s="146">
        <f>IF(D23=0,"",IF((E21/D23*100)&gt;=200,"В/100",E21/D23*100))</f>
        <v>0</v>
      </c>
    </row>
    <row r="22" spans="1:8" ht="18" customHeight="1">
      <c r="A22" s="280"/>
      <c r="B22" s="281" t="s">
        <v>112</v>
      </c>
      <c r="C22" s="220">
        <f>38517.1+36634.3</f>
        <v>75151.4</v>
      </c>
      <c r="D22" s="220">
        <v>48639.8</v>
      </c>
      <c r="E22" s="145">
        <v>22124.5</v>
      </c>
      <c r="F22" s="145">
        <f t="shared" si="2"/>
        <v>29.439903980498038</v>
      </c>
      <c r="G22" s="146">
        <f>IF(D22=0,"",IF((E22/D22*100)&gt;=200,"В/100",E22/D22*100))</f>
        <v>45.48641236189293</v>
      </c>
      <c r="H22" s="266"/>
    </row>
    <row r="23" spans="1:9" ht="18" customHeight="1">
      <c r="A23" s="280"/>
      <c r="B23" s="281" t="s">
        <v>50</v>
      </c>
      <c r="C23" s="220">
        <v>969860.1</v>
      </c>
      <c r="D23" s="220">
        <v>742308.2</v>
      </c>
      <c r="E23" s="145">
        <v>736346.6084499999</v>
      </c>
      <c r="F23" s="145">
        <f t="shared" si="2"/>
        <v>75.92297161724665</v>
      </c>
      <c r="G23" s="146">
        <f t="shared" si="1"/>
        <v>99.19688458917739</v>
      </c>
      <c r="H23" s="266"/>
      <c r="I23" s="266"/>
    </row>
    <row r="24" spans="1:9" ht="33.75" customHeight="1">
      <c r="A24" s="280">
        <v>250323</v>
      </c>
      <c r="B24" s="281" t="s">
        <v>119</v>
      </c>
      <c r="C24" s="220">
        <v>126.4</v>
      </c>
      <c r="D24" s="220">
        <v>63.2</v>
      </c>
      <c r="E24" s="145">
        <v>63.2</v>
      </c>
      <c r="F24" s="145">
        <f t="shared" si="2"/>
        <v>50</v>
      </c>
      <c r="G24" s="146">
        <f t="shared" si="1"/>
        <v>100</v>
      </c>
      <c r="H24" s="266"/>
      <c r="I24" s="266"/>
    </row>
    <row r="25" spans="1:9" ht="21" customHeight="1" thickBot="1">
      <c r="A25" s="280">
        <v>250380</v>
      </c>
      <c r="B25" s="281" t="s">
        <v>29</v>
      </c>
      <c r="C25" s="220">
        <v>17930.3</v>
      </c>
      <c r="D25" s="220">
        <v>13255.261</v>
      </c>
      <c r="E25" s="145">
        <v>13254.76066</v>
      </c>
      <c r="F25" s="145">
        <f>IF(C25=0,"",IF(($E25/C25*100)&gt;=200,"В/100",$E25/C25*100))</f>
        <v>73.92380863677685</v>
      </c>
      <c r="G25" s="146">
        <f>IF(D25=0,"",IF((E25/D25*100)&gt;=200,"В/100",E25/D25*100))</f>
        <v>99.99622534780718</v>
      </c>
      <c r="H25" s="266"/>
      <c r="I25" s="266"/>
    </row>
    <row r="26" spans="1:9" ht="18.75" customHeight="1" hidden="1" thickBot="1">
      <c r="A26" s="131">
        <v>250306</v>
      </c>
      <c r="B26" s="275" t="s">
        <v>34</v>
      </c>
      <c r="C26" s="218"/>
      <c r="D26" s="218"/>
      <c r="E26" s="12"/>
      <c r="F26" s="145">
        <f t="shared" si="2"/>
      </c>
      <c r="G26" s="146">
        <f t="shared" si="1"/>
      </c>
      <c r="H26" s="282"/>
      <c r="I26" s="282"/>
    </row>
    <row r="27" spans="1:9" ht="24" customHeight="1" thickBot="1">
      <c r="A27" s="132">
        <v>900203</v>
      </c>
      <c r="B27" s="283" t="s">
        <v>93</v>
      </c>
      <c r="C27" s="139">
        <f>C19+C20+C26+C24+C25</f>
        <v>1818906.9229999997</v>
      </c>
      <c r="D27" s="139">
        <f>D19+D20+D26+D24+D25</f>
        <v>1378099.60212</v>
      </c>
      <c r="E27" s="10">
        <f>E19+E20+E26+E24+E25</f>
        <v>1299878.95397</v>
      </c>
      <c r="F27" s="139">
        <f>IF(C27=0,"",IF(($E27/C27*100)&gt;=200,"В/100",$E27/C27*100))</f>
        <v>71.46484174275696</v>
      </c>
      <c r="G27" s="74">
        <f>IF(D27=0,"",IF((E27/D27*100)&gt;=200,"В/100",E27/D27*100))</f>
        <v>94.32402069997922</v>
      </c>
      <c r="H27" s="282"/>
      <c r="I27" s="282"/>
    </row>
    <row r="28" spans="1:9" ht="24.75" customHeight="1" thickBot="1">
      <c r="A28" s="284"/>
      <c r="B28" s="107" t="s">
        <v>95</v>
      </c>
      <c r="C28" s="222"/>
      <c r="D28" s="148" t="s">
        <v>40</v>
      </c>
      <c r="E28" s="148"/>
      <c r="F28" s="148"/>
      <c r="G28" s="149"/>
      <c r="H28" s="282"/>
      <c r="I28" s="282"/>
    </row>
    <row r="29" spans="1:7" ht="35.25" customHeight="1">
      <c r="A29" s="285" t="s">
        <v>19</v>
      </c>
      <c r="B29" s="286" t="s">
        <v>32</v>
      </c>
      <c r="C29" s="223">
        <v>943.4</v>
      </c>
      <c r="D29" s="223">
        <v>500</v>
      </c>
      <c r="E29" s="150">
        <v>0</v>
      </c>
      <c r="F29" s="150">
        <f>IF(C29=0,"",IF(($E29/C29*100)&gt;=200,"В/100",$E29/C29*100))</f>
        <v>0</v>
      </c>
      <c r="G29" s="151">
        <f>IF(D29=0,"",IF((E29/D29*100)&gt;=200,"В/100",E29/D29*100))</f>
        <v>0</v>
      </c>
    </row>
    <row r="30" spans="1:8" ht="21" customHeight="1" thickBot="1">
      <c r="A30" s="287">
        <v>250911</v>
      </c>
      <c r="B30" s="288" t="s">
        <v>33</v>
      </c>
      <c r="C30" s="224">
        <v>1000</v>
      </c>
      <c r="D30" s="224">
        <v>1000</v>
      </c>
      <c r="E30" s="140">
        <v>873.8</v>
      </c>
      <c r="F30" s="140">
        <f>IF(C30=0,"",IF(($E30/C30*100)&gt;=200,"В/100",$E30/C30*100))</f>
        <v>87.38</v>
      </c>
      <c r="G30" s="141">
        <f>IF(D30=0,"",IF((E30/D30*100)&gt;=200,"В/100",E30/D30*100))</f>
        <v>87.38</v>
      </c>
      <c r="H30" s="9"/>
    </row>
    <row r="31" spans="1:8" ht="23.25" customHeight="1" thickBot="1">
      <c r="A31" s="277"/>
      <c r="B31" s="278" t="s">
        <v>96</v>
      </c>
      <c r="C31" s="139">
        <f>C29+C30</f>
        <v>1943.4</v>
      </c>
      <c r="D31" s="139">
        <f>D29+D30</f>
        <v>1500</v>
      </c>
      <c r="E31" s="10">
        <f>E29+E30</f>
        <v>873.8</v>
      </c>
      <c r="F31" s="142">
        <f>IF(C31=0,"",IF(($E31/C31*100)&gt;=200,"В/100",$E31/C31*100))</f>
        <v>44.96243696614181</v>
      </c>
      <c r="G31" s="143">
        <f>IF(D31=0,"",IF((E31/D31*100)&gt;=200,"В/100",E31/D31*100))</f>
        <v>58.25333333333334</v>
      </c>
      <c r="H31" s="9"/>
    </row>
    <row r="32" spans="1:7" ht="21.75" customHeight="1" thickBot="1">
      <c r="A32" s="284"/>
      <c r="B32" s="107" t="s">
        <v>94</v>
      </c>
      <c r="C32" s="239"/>
      <c r="D32" s="240" t="s">
        <v>40</v>
      </c>
      <c r="E32" s="240"/>
      <c r="F32" s="148"/>
      <c r="G32" s="149"/>
    </row>
    <row r="33" spans="1:9" ht="18.75" customHeight="1">
      <c r="A33" s="131">
        <v>10000</v>
      </c>
      <c r="B33" s="289" t="s">
        <v>98</v>
      </c>
      <c r="C33" s="218">
        <v>1969.7</v>
      </c>
      <c r="D33" s="218"/>
      <c r="E33" s="12">
        <v>1125.09958</v>
      </c>
      <c r="F33" s="144">
        <f>IF(C33=0,"",IF(($E33/C33*100)&gt;=200,"В/100",$E33/C33*100))</f>
        <v>57.12035233791948</v>
      </c>
      <c r="G33" s="152">
        <f>IF(D33=0,"",IF((E33/D33*100)&gt;=200,"В/100",E33/D33*100))</f>
      </c>
      <c r="H33" s="7"/>
      <c r="I33" s="290"/>
    </row>
    <row r="34" spans="1:9" ht="15" customHeight="1">
      <c r="A34" s="267">
        <v>70000</v>
      </c>
      <c r="B34" s="268" t="s">
        <v>99</v>
      </c>
      <c r="C34" s="215">
        <v>19915.698</v>
      </c>
      <c r="D34" s="215"/>
      <c r="E34" s="56">
        <v>15099.124699999998</v>
      </c>
      <c r="F34" s="144">
        <f>IF(C34=0,"",IF(($E34/C34*100)&gt;=200,"В/100",$E34/C34*100))</f>
        <v>75.81519211628937</v>
      </c>
      <c r="G34" s="153">
        <f>IF(D34=0,"",IF((E34/D34*100)&gt;=200,"В/100",E34/D34*100))</f>
      </c>
      <c r="H34" s="4"/>
      <c r="I34" s="291"/>
    </row>
    <row r="35" spans="1:7" ht="15.75">
      <c r="A35" s="267">
        <v>80000</v>
      </c>
      <c r="B35" s="268" t="s">
        <v>100</v>
      </c>
      <c r="C35" s="215">
        <v>17329.948</v>
      </c>
      <c r="D35" s="215"/>
      <c r="E35" s="56">
        <v>18037.24655</v>
      </c>
      <c r="F35" s="57">
        <f>IF(C35=0,"",IF(($E35/C35*100)&gt;=200,"В/100",$E35/C35*100))</f>
        <v>104.08136567980468</v>
      </c>
      <c r="G35" s="153">
        <f>IF(D35=0,"",IF((E35/D35*100)&gt;=200,"В/100",E35/D35*100))</f>
      </c>
    </row>
    <row r="36" spans="1:7" ht="18.75" customHeight="1">
      <c r="A36" s="269">
        <v>90000</v>
      </c>
      <c r="B36" s="270" t="s">
        <v>142</v>
      </c>
      <c r="C36" s="216">
        <v>16093.75</v>
      </c>
      <c r="D36" s="13"/>
      <c r="E36" s="13">
        <v>12346.045789999998</v>
      </c>
      <c r="F36" s="57">
        <f>IF(C36=0,"",IF(($E36/C36*100)&gt;=200,"В/100",$E36/C36*100))</f>
        <v>76.7132942291262</v>
      </c>
      <c r="G36" s="153">
        <f>IF(D36=0,"",IF((E36/D36*100)&gt;=200,"В/100",E36/D36*100))</f>
      </c>
    </row>
    <row r="37" spans="1:7" ht="18.75" customHeight="1">
      <c r="A37" s="267">
        <v>110000</v>
      </c>
      <c r="B37" s="271" t="s">
        <v>102</v>
      </c>
      <c r="C37" s="216">
        <v>1824.267</v>
      </c>
      <c r="D37" s="216"/>
      <c r="E37" s="13">
        <v>1372.77403</v>
      </c>
      <c r="F37" s="57">
        <f aca="true" t="shared" si="3" ref="F37:F46">IF(C37=0,"",IF(($E37/C37*100)&gt;=200,"В/100",$E37/C37*100))</f>
        <v>75.25071878184498</v>
      </c>
      <c r="G37" s="153">
        <f aca="true" t="shared" si="4" ref="G37:G46">IF(D37=0,"",IF((E37/D37*100)&gt;=200,"В/100",E37/D37*100))</f>
      </c>
    </row>
    <row r="38" spans="1:7" ht="18.75" customHeight="1">
      <c r="A38" s="269">
        <v>130000</v>
      </c>
      <c r="B38" s="270" t="s">
        <v>104</v>
      </c>
      <c r="C38" s="216">
        <v>166.276</v>
      </c>
      <c r="D38" s="216"/>
      <c r="E38" s="56">
        <v>84.16871</v>
      </c>
      <c r="F38" s="57">
        <f>E38/C38*100</f>
        <v>50.61987899636748</v>
      </c>
      <c r="G38" s="153">
        <f t="shared" si="4"/>
      </c>
    </row>
    <row r="39" spans="1:7" ht="18.75" customHeight="1">
      <c r="A39" s="269">
        <v>150000</v>
      </c>
      <c r="B39" s="270" t="s">
        <v>105</v>
      </c>
      <c r="C39" s="216">
        <v>13407.974</v>
      </c>
      <c r="D39" s="216"/>
      <c r="E39" s="13">
        <v>2959.94743</v>
      </c>
      <c r="F39" s="57">
        <f t="shared" si="3"/>
        <v>22.07602304419743</v>
      </c>
      <c r="G39" s="153">
        <f t="shared" si="4"/>
      </c>
    </row>
    <row r="40" spans="1:7" ht="18.75" customHeight="1">
      <c r="A40" s="272">
        <v>170000</v>
      </c>
      <c r="B40" s="273" t="s">
        <v>144</v>
      </c>
      <c r="C40" s="217">
        <v>15144.97</v>
      </c>
      <c r="D40" s="217"/>
      <c r="E40" s="13">
        <v>5700.578</v>
      </c>
      <c r="F40" s="57">
        <f t="shared" si="3"/>
        <v>37.64007455940818</v>
      </c>
      <c r="G40" s="153">
        <f t="shared" si="4"/>
      </c>
    </row>
    <row r="41" spans="1:7" ht="18.75" customHeight="1">
      <c r="A41" s="274">
        <v>180000</v>
      </c>
      <c r="B41" s="270" t="s">
        <v>106</v>
      </c>
      <c r="C41" s="207">
        <v>77.1</v>
      </c>
      <c r="D41" s="207"/>
      <c r="E41" s="13">
        <v>77.09960000000001</v>
      </c>
      <c r="F41" s="57">
        <f t="shared" si="3"/>
        <v>99.99948119325553</v>
      </c>
      <c r="G41" s="153">
        <f t="shared" si="4"/>
      </c>
    </row>
    <row r="42" spans="1:7" ht="18.75" customHeight="1">
      <c r="A42" s="292" t="s">
        <v>87</v>
      </c>
      <c r="B42" s="273" t="s">
        <v>88</v>
      </c>
      <c r="C42" s="209">
        <v>349.1</v>
      </c>
      <c r="D42" s="209"/>
      <c r="E42" s="144">
        <v>0</v>
      </c>
      <c r="F42" s="57">
        <f t="shared" si="3"/>
        <v>0</v>
      </c>
      <c r="G42" s="153"/>
    </row>
    <row r="43" spans="1:7" ht="20.25" customHeight="1">
      <c r="A43" s="272">
        <v>210000</v>
      </c>
      <c r="B43" s="273" t="s">
        <v>145</v>
      </c>
      <c r="C43" s="217">
        <v>15</v>
      </c>
      <c r="D43" s="217"/>
      <c r="E43" s="58">
        <v>10.557549999999999</v>
      </c>
      <c r="F43" s="57">
        <f t="shared" si="3"/>
        <v>70.38366666666666</v>
      </c>
      <c r="G43" s="153">
        <f t="shared" si="4"/>
      </c>
    </row>
    <row r="44" spans="1:7" ht="19.5" customHeight="1">
      <c r="A44" s="272" t="s">
        <v>86</v>
      </c>
      <c r="B44" s="273" t="s">
        <v>108</v>
      </c>
      <c r="C44" s="217">
        <v>4961.3</v>
      </c>
      <c r="D44" s="217"/>
      <c r="E44" s="58">
        <v>591.71957</v>
      </c>
      <c r="F44" s="57">
        <f t="shared" si="3"/>
        <v>11.92670408965392</v>
      </c>
      <c r="G44" s="153">
        <f t="shared" si="4"/>
      </c>
    </row>
    <row r="45" spans="1:7" ht="17.25" customHeight="1">
      <c r="A45" s="269">
        <v>250000</v>
      </c>
      <c r="B45" s="270" t="s">
        <v>107</v>
      </c>
      <c r="C45" s="216">
        <f>+C46+C47</f>
        <v>646.209</v>
      </c>
      <c r="D45" s="216">
        <f>+D46+D47</f>
        <v>0</v>
      </c>
      <c r="E45" s="13">
        <f>+E46+E47</f>
        <v>521.687</v>
      </c>
      <c r="F45" s="57">
        <f t="shared" si="3"/>
        <v>80.73038289469817</v>
      </c>
      <c r="G45" s="153">
        <f t="shared" si="4"/>
      </c>
    </row>
    <row r="46" spans="1:7" ht="15.75">
      <c r="A46" s="131">
        <v>250404</v>
      </c>
      <c r="B46" s="276" t="s">
        <v>46</v>
      </c>
      <c r="C46" s="218">
        <v>637.709</v>
      </c>
      <c r="D46" s="218"/>
      <c r="E46" s="12">
        <v>513.187</v>
      </c>
      <c r="F46" s="12">
        <f t="shared" si="3"/>
        <v>80.47353887117794</v>
      </c>
      <c r="G46" s="71">
        <f t="shared" si="4"/>
      </c>
    </row>
    <row r="47" spans="1:7" ht="33" customHeight="1" thickBot="1">
      <c r="A47" s="131">
        <v>250913</v>
      </c>
      <c r="B47" s="293" t="s">
        <v>23</v>
      </c>
      <c r="C47" s="218">
        <v>8.5</v>
      </c>
      <c r="D47" s="218"/>
      <c r="E47" s="12">
        <v>8.5</v>
      </c>
      <c r="F47" s="12">
        <f>IF(C47=0,"",IF(($E47/C47*100)&gt;=200,"В/100",$E47/C47*100))</f>
        <v>100</v>
      </c>
      <c r="G47" s="71">
        <f>IF(D47=0,"",IF((E47/D47*100)&gt;=200,"В/100",E47/D47*100))</f>
      </c>
    </row>
    <row r="48" spans="1:9" ht="22.5" customHeight="1" thickBot="1">
      <c r="A48" s="277">
        <v>900201</v>
      </c>
      <c r="B48" s="278" t="s">
        <v>51</v>
      </c>
      <c r="C48" s="139">
        <f>SUM(C33:C45)</f>
        <v>91901.29200000002</v>
      </c>
      <c r="D48" s="139">
        <f>SUM(D33:D47)</f>
        <v>0</v>
      </c>
      <c r="E48" s="10">
        <f>SUM(E33:E45)</f>
        <v>57926.04850999999</v>
      </c>
      <c r="F48" s="142">
        <f>IF(C48=0,"",IF(($E48/C48*100)&gt;=200,"В/100",$E48/C48*100))</f>
        <v>63.0307226910368</v>
      </c>
      <c r="G48" s="74">
        <f>IF(D48=0,"",IF((E48/D48*100)&gt;=200,"В/100",E48/D48*100))</f>
      </c>
      <c r="H48" s="282"/>
      <c r="I48" s="282"/>
    </row>
    <row r="49" spans="1:7" ht="33" customHeight="1" hidden="1">
      <c r="A49" s="294"/>
      <c r="B49" s="295" t="s">
        <v>69</v>
      </c>
      <c r="C49" s="223"/>
      <c r="D49" s="223"/>
      <c r="E49" s="150"/>
      <c r="F49" s="154">
        <f>IF(C49=0,"",IF(($E49/C49*100)&gt;=200,"В/100",$E49/C49*100))</f>
      </c>
      <c r="G49" s="155"/>
    </row>
    <row r="50" spans="1:7" ht="65.25" customHeight="1" hidden="1">
      <c r="A50" s="269">
        <v>250328</v>
      </c>
      <c r="B50" s="296" t="s">
        <v>71</v>
      </c>
      <c r="C50" s="216"/>
      <c r="D50" s="216"/>
      <c r="E50" s="13"/>
      <c r="F50" s="156">
        <f aca="true" t="shared" si="5" ref="F50:F58">IF(C50=0,"",IF(($E50/C50*100)&gt;=200,"В/100",$E50/C50*100))</f>
      </c>
      <c r="G50" s="153"/>
    </row>
    <row r="51" spans="1:7" ht="46.5" customHeight="1" hidden="1">
      <c r="A51" s="269">
        <v>250335</v>
      </c>
      <c r="B51" s="134" t="s">
        <v>70</v>
      </c>
      <c r="C51" s="216"/>
      <c r="D51" s="216"/>
      <c r="E51" s="13"/>
      <c r="F51" s="144">
        <f t="shared" si="5"/>
      </c>
      <c r="G51" s="153"/>
    </row>
    <row r="52" spans="1:7" ht="18" customHeight="1">
      <c r="A52" s="280">
        <v>250380</v>
      </c>
      <c r="B52" s="281" t="s">
        <v>29</v>
      </c>
      <c r="C52" s="216">
        <v>4600</v>
      </c>
      <c r="D52" s="216"/>
      <c r="E52" s="13">
        <v>4600</v>
      </c>
      <c r="F52" s="57">
        <f t="shared" si="5"/>
        <v>100</v>
      </c>
      <c r="G52" s="153"/>
    </row>
    <row r="53" spans="1:7" ht="30" customHeight="1" hidden="1">
      <c r="A53" s="269">
        <v>250348</v>
      </c>
      <c r="B53" s="270" t="s">
        <v>44</v>
      </c>
      <c r="C53" s="216"/>
      <c r="D53" s="216"/>
      <c r="E53" s="13"/>
      <c r="F53" s="57">
        <f t="shared" si="5"/>
      </c>
      <c r="G53" s="153"/>
    </row>
    <row r="54" spans="1:7" ht="51" customHeight="1" hidden="1">
      <c r="A54" s="269">
        <v>250357</v>
      </c>
      <c r="B54" s="270" t="s">
        <v>77</v>
      </c>
      <c r="C54" s="216"/>
      <c r="D54" s="216"/>
      <c r="E54" s="13"/>
      <c r="F54" s="57">
        <f t="shared" si="5"/>
      </c>
      <c r="G54" s="153"/>
    </row>
    <row r="55" spans="1:7" ht="34.5" customHeight="1" hidden="1">
      <c r="A55" s="269">
        <v>250364</v>
      </c>
      <c r="B55" s="134" t="s">
        <v>42</v>
      </c>
      <c r="C55" s="216"/>
      <c r="D55" s="216"/>
      <c r="E55" s="13"/>
      <c r="F55" s="57">
        <f t="shared" si="5"/>
      </c>
      <c r="G55" s="153"/>
    </row>
    <row r="56" spans="1:7" ht="48.75" customHeight="1" hidden="1">
      <c r="A56" s="267" t="s">
        <v>47</v>
      </c>
      <c r="B56" s="134" t="s">
        <v>41</v>
      </c>
      <c r="C56" s="215"/>
      <c r="D56" s="215"/>
      <c r="E56" s="56"/>
      <c r="F56" s="57">
        <f t="shared" si="5"/>
      </c>
      <c r="G56" s="157"/>
    </row>
    <row r="57" spans="1:7" ht="50.25" customHeight="1" thickBot="1">
      <c r="A57" s="267">
        <v>250383</v>
      </c>
      <c r="B57" s="241" t="s">
        <v>185</v>
      </c>
      <c r="C57" s="215">
        <v>5126.3</v>
      </c>
      <c r="D57" s="215"/>
      <c r="E57" s="56"/>
      <c r="F57" s="57">
        <f t="shared" si="5"/>
        <v>0</v>
      </c>
      <c r="G57" s="153"/>
    </row>
    <row r="58" spans="1:7" ht="8.25" customHeight="1" hidden="1" thickBot="1">
      <c r="A58" s="287">
        <v>250396</v>
      </c>
      <c r="B58" s="135" t="s">
        <v>43</v>
      </c>
      <c r="C58" s="224"/>
      <c r="D58" s="224"/>
      <c r="E58" s="140"/>
      <c r="F58" s="158">
        <f t="shared" si="5"/>
      </c>
      <c r="G58" s="159"/>
    </row>
    <row r="59" spans="1:9" ht="24.75" customHeight="1" thickBot="1">
      <c r="A59" s="297"/>
      <c r="B59" s="283" t="s">
        <v>97</v>
      </c>
      <c r="C59" s="139">
        <f>SUM(C48:C58)</f>
        <v>101627.59200000002</v>
      </c>
      <c r="D59" s="139">
        <f>SUM(D48:D58)</f>
        <v>0</v>
      </c>
      <c r="E59" s="10">
        <f>SUM(E48:E58)</f>
        <v>62526.04850999999</v>
      </c>
      <c r="F59" s="142">
        <f aca="true" t="shared" si="6" ref="F59:F68">IF(C59=0,"",IF(($E59/C59*100)&gt;=200,"В/100",$E59/C59*100))</f>
        <v>61.52467777648415</v>
      </c>
      <c r="G59" s="143">
        <f aca="true" t="shared" si="7" ref="G59:G68">IF(D59=0,"",IF((E59/D59*100)&gt;=200,"В/100",E59/D59*100))</f>
      </c>
      <c r="I59" s="266"/>
    </row>
    <row r="60" spans="1:7" ht="23.25" customHeight="1" thickBot="1">
      <c r="A60" s="284"/>
      <c r="B60" s="107" t="s">
        <v>109</v>
      </c>
      <c r="C60" s="222"/>
      <c r="D60" s="148" t="s">
        <v>40</v>
      </c>
      <c r="E60" s="148"/>
      <c r="F60" s="148"/>
      <c r="G60" s="149"/>
    </row>
    <row r="61" spans="1:7" ht="32.25" customHeight="1">
      <c r="A61" s="298">
        <v>250908</v>
      </c>
      <c r="B61" s="299" t="s">
        <v>32</v>
      </c>
      <c r="C61" s="225">
        <v>141.5</v>
      </c>
      <c r="D61" s="225">
        <v>0</v>
      </c>
      <c r="E61" s="160">
        <v>0</v>
      </c>
      <c r="F61" s="160">
        <f t="shared" si="6"/>
        <v>0</v>
      </c>
      <c r="G61" s="161">
        <f t="shared" si="7"/>
      </c>
    </row>
    <row r="62" spans="1:8" ht="30.75" customHeight="1">
      <c r="A62" s="274">
        <v>250909</v>
      </c>
      <c r="B62" s="296" t="s">
        <v>20</v>
      </c>
      <c r="C62" s="207">
        <v>-140</v>
      </c>
      <c r="D62" s="207">
        <v>0</v>
      </c>
      <c r="E62" s="57">
        <v>-160.17304000000001</v>
      </c>
      <c r="F62" s="57">
        <f t="shared" si="6"/>
        <v>114.4093142857143</v>
      </c>
      <c r="G62" s="153">
        <f t="shared" si="7"/>
      </c>
      <c r="H62" s="137"/>
    </row>
    <row r="63" spans="1:7" ht="18" customHeight="1">
      <c r="A63" s="274">
        <v>250911</v>
      </c>
      <c r="B63" s="241" t="s">
        <v>33</v>
      </c>
      <c r="C63" s="207">
        <v>1000</v>
      </c>
      <c r="D63" s="207">
        <v>0</v>
      </c>
      <c r="E63" s="57">
        <v>1000</v>
      </c>
      <c r="F63" s="57">
        <f>IF(C63=0,"",IF(($E63/C63*100)&gt;=200,"В/100",$E63/C63*100))</f>
        <v>100</v>
      </c>
      <c r="G63" s="153">
        <f t="shared" si="7"/>
      </c>
    </row>
    <row r="64" spans="1:9" ht="34.5" customHeight="1" thickBot="1">
      <c r="A64" s="274">
        <v>250912</v>
      </c>
      <c r="B64" s="296" t="s">
        <v>16</v>
      </c>
      <c r="C64" s="207">
        <v>-1000</v>
      </c>
      <c r="D64" s="207">
        <v>0</v>
      </c>
      <c r="E64" s="57">
        <v>-1000</v>
      </c>
      <c r="F64" s="57">
        <f t="shared" si="6"/>
        <v>100</v>
      </c>
      <c r="G64" s="153">
        <f t="shared" si="7"/>
      </c>
      <c r="H64" s="282"/>
      <c r="I64" s="282"/>
    </row>
    <row r="65" spans="1:9" ht="19.5" customHeight="1" hidden="1" thickBot="1">
      <c r="A65" s="274">
        <v>250904</v>
      </c>
      <c r="B65" s="270" t="s">
        <v>17</v>
      </c>
      <c r="C65" s="207"/>
      <c r="D65" s="207"/>
      <c r="E65" s="57"/>
      <c r="F65" s="57">
        <f t="shared" si="6"/>
      </c>
      <c r="G65" s="153">
        <f t="shared" si="7"/>
      </c>
      <c r="H65" s="263"/>
      <c r="I65" s="263"/>
    </row>
    <row r="66" spans="1:9" ht="23.25" customHeight="1" thickBot="1">
      <c r="A66" s="277">
        <v>900201</v>
      </c>
      <c r="B66" s="278" t="s">
        <v>110</v>
      </c>
      <c r="C66" s="139">
        <f>SUM(C61:C65)</f>
        <v>1.5</v>
      </c>
      <c r="D66" s="139">
        <f>SUM(D61:D65)</f>
        <v>0</v>
      </c>
      <c r="E66" s="10">
        <f>SUM(E61:E65)</f>
        <v>-160.17304000000001</v>
      </c>
      <c r="F66" s="142"/>
      <c r="G66" s="74"/>
      <c r="H66" s="263"/>
      <c r="I66" s="263"/>
    </row>
    <row r="67" spans="1:9" ht="27" customHeight="1" thickBot="1">
      <c r="A67" s="133"/>
      <c r="B67" s="136" t="s">
        <v>25</v>
      </c>
      <c r="C67" s="139">
        <f>C27+C59</f>
        <v>1920534.5149999997</v>
      </c>
      <c r="D67" s="139"/>
      <c r="E67" s="10">
        <f>E27+E59</f>
        <v>1362405.0024799998</v>
      </c>
      <c r="F67" s="10">
        <f t="shared" si="6"/>
        <v>70.93884498503793</v>
      </c>
      <c r="G67" s="74">
        <f t="shared" si="7"/>
      </c>
      <c r="H67" s="14"/>
      <c r="I67" s="237"/>
    </row>
    <row r="68" spans="1:7" ht="23.25" customHeight="1" thickBot="1">
      <c r="A68" s="133"/>
      <c r="B68" s="136" t="s">
        <v>26</v>
      </c>
      <c r="C68" s="139">
        <f>C31+C66</f>
        <v>1944.9</v>
      </c>
      <c r="D68" s="139"/>
      <c r="E68" s="10">
        <f>E31+E66</f>
        <v>713.6269599999999</v>
      </c>
      <c r="F68" s="142">
        <f t="shared" si="6"/>
        <v>36.69221862306545</v>
      </c>
      <c r="G68" s="143">
        <f t="shared" si="7"/>
      </c>
    </row>
    <row r="69" spans="1:7" ht="24.75" customHeight="1" thickBot="1">
      <c r="A69" s="300"/>
      <c r="B69" s="301" t="s">
        <v>111</v>
      </c>
      <c r="C69" s="162">
        <f>+C70+C105</f>
        <v>7729.817999999999</v>
      </c>
      <c r="D69" s="162">
        <f>+D70+D105</f>
        <v>0</v>
      </c>
      <c r="E69" s="235">
        <f>+E70+E105</f>
        <v>-55393.66484000002</v>
      </c>
      <c r="F69" s="162"/>
      <c r="G69" s="163"/>
    </row>
    <row r="70" spans="1:7" ht="24" customHeight="1" thickBot="1">
      <c r="A70" s="302"/>
      <c r="B70" s="303" t="s">
        <v>53</v>
      </c>
      <c r="C70" s="164">
        <f>+C71+C74+C104</f>
        <v>-26073.477</v>
      </c>
      <c r="D70" s="164">
        <f>+D71+D74+D104</f>
        <v>0</v>
      </c>
      <c r="E70" s="142">
        <f>+E71+E74+E104</f>
        <v>-56313.276720000016</v>
      </c>
      <c r="F70" s="164"/>
      <c r="G70" s="143"/>
    </row>
    <row r="71" spans="1:7" ht="28.5" customHeight="1" hidden="1">
      <c r="A71" s="294">
        <v>601000</v>
      </c>
      <c r="B71" s="192" t="s">
        <v>138</v>
      </c>
      <c r="C71" s="165">
        <f>+C72-C73</f>
        <v>0</v>
      </c>
      <c r="D71" s="165">
        <f>+D72-D73</f>
        <v>0</v>
      </c>
      <c r="E71" s="170">
        <f>+E72-E73</f>
        <v>0</v>
      </c>
      <c r="F71" s="165"/>
      <c r="G71" s="166"/>
    </row>
    <row r="72" spans="1:7" ht="30" hidden="1">
      <c r="A72" s="280">
        <v>601100</v>
      </c>
      <c r="B72" s="304" t="s">
        <v>137</v>
      </c>
      <c r="C72" s="207"/>
      <c r="D72" s="207"/>
      <c r="E72" s="57"/>
      <c r="F72" s="57"/>
      <c r="G72" s="153"/>
    </row>
    <row r="73" spans="1:7" ht="16.5" hidden="1" thickBot="1">
      <c r="A73" s="280">
        <v>601200</v>
      </c>
      <c r="B73" s="305" t="s">
        <v>136</v>
      </c>
      <c r="C73" s="208"/>
      <c r="D73" s="208"/>
      <c r="E73" s="167"/>
      <c r="F73" s="167"/>
      <c r="G73" s="157"/>
    </row>
    <row r="74" spans="1:7" ht="15.75">
      <c r="A74" s="294">
        <v>602000</v>
      </c>
      <c r="B74" s="306" t="s">
        <v>135</v>
      </c>
      <c r="C74" s="165">
        <f>C75-C76+C102+C103</f>
        <v>-26073.477</v>
      </c>
      <c r="D74" s="165">
        <f>D75-D76+D102</f>
        <v>0</v>
      </c>
      <c r="E74" s="170">
        <f>E75-E76+E102+E103</f>
        <v>-58651.61195000001</v>
      </c>
      <c r="F74" s="154"/>
      <c r="G74" s="155"/>
    </row>
    <row r="75" spans="1:8" ht="15" customHeight="1">
      <c r="A75" s="307">
        <v>602100</v>
      </c>
      <c r="B75" s="304" t="s">
        <v>139</v>
      </c>
      <c r="C75" s="207">
        <v>988.465</v>
      </c>
      <c r="D75" s="207">
        <v>0</v>
      </c>
      <c r="E75" s="57">
        <v>5262.1524</v>
      </c>
      <c r="F75" s="57"/>
      <c r="G75" s="153"/>
      <c r="H75" s="113"/>
    </row>
    <row r="76" spans="1:9" ht="15.75">
      <c r="A76" s="307">
        <v>602200</v>
      </c>
      <c r="B76" s="304" t="s">
        <v>140</v>
      </c>
      <c r="C76" s="207">
        <f>C78+C79</f>
        <v>0</v>
      </c>
      <c r="D76" s="207">
        <f>D78+D79</f>
        <v>0</v>
      </c>
      <c r="E76" s="57">
        <f>SUM(E78:E79)</f>
        <v>50363.79676000001</v>
      </c>
      <c r="F76" s="57"/>
      <c r="G76" s="153"/>
      <c r="I76" s="266">
        <v>0</v>
      </c>
    </row>
    <row r="77" spans="1:7" ht="15.75" hidden="1">
      <c r="A77" s="308"/>
      <c r="B77" s="309" t="s">
        <v>37</v>
      </c>
      <c r="C77" s="209"/>
      <c r="D77" s="209"/>
      <c r="E77" s="144"/>
      <c r="F77" s="144"/>
      <c r="G77" s="152"/>
    </row>
    <row r="78" spans="1:8" ht="15.75" hidden="1">
      <c r="A78" s="308"/>
      <c r="B78" s="183" t="s">
        <v>35</v>
      </c>
      <c r="C78" s="207"/>
      <c r="D78" s="210"/>
      <c r="E78" s="57">
        <v>11527.90701</v>
      </c>
      <c r="F78" s="57"/>
      <c r="G78" s="153"/>
      <c r="H78" s="266"/>
    </row>
    <row r="79" spans="1:7" ht="15.75" hidden="1">
      <c r="A79" s="308"/>
      <c r="B79" s="183" t="s">
        <v>36</v>
      </c>
      <c r="C79" s="207"/>
      <c r="D79" s="210"/>
      <c r="E79" s="57">
        <f>SUM(E81:E101)</f>
        <v>38835.88975000001</v>
      </c>
      <c r="F79" s="57"/>
      <c r="G79" s="153"/>
    </row>
    <row r="80" spans="1:7" ht="13.5" customHeight="1" hidden="1">
      <c r="A80" s="308"/>
      <c r="B80" s="183" t="s">
        <v>38</v>
      </c>
      <c r="C80" s="207"/>
      <c r="D80" s="207"/>
      <c r="E80" s="57"/>
      <c r="F80" s="57"/>
      <c r="G80" s="153"/>
    </row>
    <row r="81" spans="1:8" ht="16.5" customHeight="1" hidden="1">
      <c r="A81" s="308"/>
      <c r="B81" s="183" t="s">
        <v>149</v>
      </c>
      <c r="C81" s="207"/>
      <c r="D81" s="207"/>
      <c r="E81" s="211">
        <v>2308.0074900000004</v>
      </c>
      <c r="F81" s="57"/>
      <c r="G81" s="153"/>
      <c r="H81" s="266"/>
    </row>
    <row r="82" spans="1:8" ht="15.75" hidden="1">
      <c r="A82" s="308"/>
      <c r="B82" s="183" t="s">
        <v>150</v>
      </c>
      <c r="C82" s="208"/>
      <c r="D82" s="208"/>
      <c r="E82" s="212">
        <v>22.77255</v>
      </c>
      <c r="F82" s="167"/>
      <c r="G82" s="157"/>
      <c r="H82" s="266"/>
    </row>
    <row r="83" spans="1:8" ht="15.75" hidden="1">
      <c r="A83" s="308"/>
      <c r="B83" s="183" t="s">
        <v>151</v>
      </c>
      <c r="C83" s="208"/>
      <c r="D83" s="208"/>
      <c r="E83" s="212"/>
      <c r="F83" s="167"/>
      <c r="G83" s="157"/>
      <c r="H83" s="266"/>
    </row>
    <row r="84" spans="1:8" ht="15.75" hidden="1">
      <c r="A84" s="308"/>
      <c r="B84" s="183" t="s">
        <v>152</v>
      </c>
      <c r="C84" s="208"/>
      <c r="D84" s="208"/>
      <c r="E84" s="212"/>
      <c r="F84" s="167"/>
      <c r="G84" s="157"/>
      <c r="H84" s="266"/>
    </row>
    <row r="85" spans="1:8" ht="15.75" hidden="1">
      <c r="A85" s="308"/>
      <c r="B85" s="183" t="s">
        <v>153</v>
      </c>
      <c r="C85" s="208"/>
      <c r="D85" s="208"/>
      <c r="E85" s="212"/>
      <c r="F85" s="167"/>
      <c r="G85" s="157"/>
      <c r="H85" s="266"/>
    </row>
    <row r="86" spans="1:8" ht="15.75" hidden="1">
      <c r="A86" s="308"/>
      <c r="B86" s="183" t="s">
        <v>184</v>
      </c>
      <c r="C86" s="208"/>
      <c r="D86" s="208"/>
      <c r="E86" s="212">
        <v>24422.9</v>
      </c>
      <c r="F86" s="167"/>
      <c r="G86" s="157"/>
      <c r="H86" s="266"/>
    </row>
    <row r="87" spans="1:8" ht="15.75" customHeight="1" hidden="1">
      <c r="A87" s="308"/>
      <c r="B87" s="183" t="s">
        <v>154</v>
      </c>
      <c r="C87" s="208"/>
      <c r="D87" s="208"/>
      <c r="E87" s="212"/>
      <c r="F87" s="167"/>
      <c r="G87" s="157"/>
      <c r="H87" s="266"/>
    </row>
    <row r="88" spans="1:8" ht="15.75" hidden="1">
      <c r="A88" s="308"/>
      <c r="B88" s="183" t="s">
        <v>155</v>
      </c>
      <c r="C88" s="208"/>
      <c r="D88" s="208"/>
      <c r="E88" s="212">
        <v>2891.4</v>
      </c>
      <c r="F88" s="167"/>
      <c r="G88" s="157"/>
      <c r="H88" s="266"/>
    </row>
    <row r="89" spans="1:8" ht="15.75" hidden="1">
      <c r="A89" s="308"/>
      <c r="B89" s="183" t="s">
        <v>156</v>
      </c>
      <c r="C89" s="208"/>
      <c r="D89" s="208"/>
      <c r="E89" s="212"/>
      <c r="F89" s="167"/>
      <c r="G89" s="157"/>
      <c r="H89" s="266"/>
    </row>
    <row r="90" spans="1:8" ht="15.75" hidden="1">
      <c r="A90" s="308"/>
      <c r="B90" s="183" t="s">
        <v>157</v>
      </c>
      <c r="C90" s="208"/>
      <c r="D90" s="208"/>
      <c r="E90" s="212"/>
      <c r="F90" s="167"/>
      <c r="G90" s="157"/>
      <c r="H90" s="266"/>
    </row>
    <row r="91" spans="1:8" ht="15.75" hidden="1">
      <c r="A91" s="308"/>
      <c r="B91" s="183" t="s">
        <v>158</v>
      </c>
      <c r="C91" s="208"/>
      <c r="D91" s="208"/>
      <c r="E91" s="212"/>
      <c r="F91" s="167"/>
      <c r="G91" s="157"/>
      <c r="H91" s="266"/>
    </row>
    <row r="92" spans="1:8" ht="15.75" hidden="1">
      <c r="A92" s="308"/>
      <c r="B92" s="183" t="s">
        <v>159</v>
      </c>
      <c r="C92" s="208"/>
      <c r="D92" s="208"/>
      <c r="E92" s="212"/>
      <c r="F92" s="167"/>
      <c r="G92" s="157"/>
      <c r="H92" s="266"/>
    </row>
    <row r="93" spans="1:8" ht="15.75" hidden="1">
      <c r="A93" s="308"/>
      <c r="B93" s="183" t="s">
        <v>160</v>
      </c>
      <c r="C93" s="208"/>
      <c r="D93" s="208"/>
      <c r="E93" s="211"/>
      <c r="F93" s="167"/>
      <c r="G93" s="157"/>
      <c r="H93" s="266"/>
    </row>
    <row r="94" spans="1:8" ht="16.5" customHeight="1" hidden="1">
      <c r="A94" s="308"/>
      <c r="B94" s="183" t="s">
        <v>161</v>
      </c>
      <c r="C94" s="208"/>
      <c r="D94" s="208"/>
      <c r="E94" s="211">
        <v>4905.6</v>
      </c>
      <c r="F94" s="167"/>
      <c r="G94" s="157"/>
      <c r="H94" s="266"/>
    </row>
    <row r="95" spans="1:8" ht="15" customHeight="1" hidden="1">
      <c r="A95" s="308"/>
      <c r="B95" s="183" t="s">
        <v>162</v>
      </c>
      <c r="C95" s="208"/>
      <c r="D95" s="208"/>
      <c r="E95" s="211">
        <v>3035.7</v>
      </c>
      <c r="F95" s="167"/>
      <c r="G95" s="157"/>
      <c r="H95" s="266"/>
    </row>
    <row r="96" spans="1:8" ht="13.5" customHeight="1" hidden="1">
      <c r="A96" s="308"/>
      <c r="B96" s="183" t="s">
        <v>163</v>
      </c>
      <c r="C96" s="208"/>
      <c r="D96" s="208"/>
      <c r="E96" s="211">
        <v>677</v>
      </c>
      <c r="F96" s="167"/>
      <c r="G96" s="157"/>
      <c r="H96" s="266"/>
    </row>
    <row r="97" spans="1:7" ht="13.5" customHeight="1" hidden="1">
      <c r="A97" s="308"/>
      <c r="B97" s="183" t="s">
        <v>164</v>
      </c>
      <c r="C97" s="207"/>
      <c r="D97" s="207"/>
      <c r="E97" s="211">
        <v>169.71904</v>
      </c>
      <c r="F97" s="57"/>
      <c r="G97" s="153"/>
    </row>
    <row r="98" spans="1:7" ht="15.75" hidden="1">
      <c r="A98" s="308"/>
      <c r="B98" s="183" t="s">
        <v>180</v>
      </c>
      <c r="C98" s="207"/>
      <c r="D98" s="207"/>
      <c r="E98" s="211">
        <v>400</v>
      </c>
      <c r="F98" s="57"/>
      <c r="G98" s="153"/>
    </row>
    <row r="99" spans="1:7" ht="15.75" hidden="1">
      <c r="A99" s="308"/>
      <c r="B99" s="310" t="s">
        <v>165</v>
      </c>
      <c r="C99" s="207"/>
      <c r="D99" s="207"/>
      <c r="E99" s="211"/>
      <c r="F99" s="57"/>
      <c r="G99" s="153"/>
    </row>
    <row r="100" spans="1:7" ht="15.75" hidden="1">
      <c r="A100" s="308"/>
      <c r="B100" s="310" t="s">
        <v>166</v>
      </c>
      <c r="C100" s="207"/>
      <c r="D100" s="207"/>
      <c r="E100" s="211"/>
      <c r="F100" s="57"/>
      <c r="G100" s="153"/>
    </row>
    <row r="101" spans="1:7" ht="15.75" hidden="1">
      <c r="A101" s="308"/>
      <c r="B101" s="183" t="s">
        <v>167</v>
      </c>
      <c r="C101" s="207"/>
      <c r="D101" s="207"/>
      <c r="E101" s="211">
        <v>2.79067</v>
      </c>
      <c r="F101" s="57"/>
      <c r="G101" s="153"/>
    </row>
    <row r="102" spans="1:7" ht="16.5" customHeight="1" hidden="1">
      <c r="A102" s="311">
        <v>602300</v>
      </c>
      <c r="B102" s="304" t="s">
        <v>141</v>
      </c>
      <c r="C102" s="207"/>
      <c r="D102" s="57"/>
      <c r="E102" s="57"/>
      <c r="F102" s="57"/>
      <c r="G102" s="153"/>
    </row>
    <row r="103" spans="1:7" ht="30" customHeight="1">
      <c r="A103" s="311">
        <v>602400</v>
      </c>
      <c r="B103" s="304" t="s">
        <v>89</v>
      </c>
      <c r="C103" s="207">
        <v>-27061.942</v>
      </c>
      <c r="D103" s="207">
        <v>0</v>
      </c>
      <c r="E103" s="57">
        <v>-13549.96759</v>
      </c>
      <c r="F103" s="57"/>
      <c r="G103" s="153"/>
    </row>
    <row r="104" spans="1:7" ht="18.75" customHeight="1" thickBot="1">
      <c r="A104" s="312">
        <v>603000</v>
      </c>
      <c r="B104" s="313" t="s">
        <v>113</v>
      </c>
      <c r="C104" s="213">
        <v>0</v>
      </c>
      <c r="D104" s="213">
        <v>0</v>
      </c>
      <c r="E104" s="168">
        <v>2338.33523</v>
      </c>
      <c r="F104" s="168"/>
      <c r="G104" s="169"/>
    </row>
    <row r="105" spans="1:7" ht="21.75" customHeight="1" thickBot="1">
      <c r="A105" s="302"/>
      <c r="B105" s="303" t="s">
        <v>54</v>
      </c>
      <c r="C105" s="164">
        <f>+C106+C109</f>
        <v>33803.295</v>
      </c>
      <c r="D105" s="164">
        <f>+D106+D109</f>
        <v>0</v>
      </c>
      <c r="E105" s="142">
        <f>+E106+E109</f>
        <v>919.6118799999977</v>
      </c>
      <c r="F105" s="142"/>
      <c r="G105" s="143"/>
    </row>
    <row r="106" spans="1:7" ht="29.25">
      <c r="A106" s="294">
        <v>601000</v>
      </c>
      <c r="B106" s="306" t="s">
        <v>138</v>
      </c>
      <c r="C106" s="165">
        <f>C107+C108</f>
        <v>0</v>
      </c>
      <c r="D106" s="165">
        <f>+D107-D108</f>
        <v>0</v>
      </c>
      <c r="E106" s="170">
        <f>E107+E108</f>
        <v>-7187.776999999999</v>
      </c>
      <c r="F106" s="170"/>
      <c r="G106" s="166"/>
    </row>
    <row r="107" spans="1:7" ht="30">
      <c r="A107" s="314">
        <v>601100</v>
      </c>
      <c r="B107" s="304" t="s">
        <v>137</v>
      </c>
      <c r="C107" s="207">
        <v>11630.3</v>
      </c>
      <c r="D107" s="207">
        <v>0</v>
      </c>
      <c r="E107" s="57">
        <v>4442.523</v>
      </c>
      <c r="F107" s="57"/>
      <c r="G107" s="153"/>
    </row>
    <row r="108" spans="1:7" ht="15.75">
      <c r="A108" s="292">
        <v>601200</v>
      </c>
      <c r="B108" s="304" t="s">
        <v>136</v>
      </c>
      <c r="C108" s="207">
        <v>-11630.3</v>
      </c>
      <c r="D108" s="207">
        <v>0</v>
      </c>
      <c r="E108" s="57">
        <v>-11630.3</v>
      </c>
      <c r="F108" s="57"/>
      <c r="G108" s="153"/>
    </row>
    <row r="109" spans="1:7" ht="17.25" customHeight="1">
      <c r="A109" s="315">
        <v>602000</v>
      </c>
      <c r="B109" s="316" t="s">
        <v>135</v>
      </c>
      <c r="C109" s="226">
        <f>C110-C111+C127+C128</f>
        <v>33803.295</v>
      </c>
      <c r="D109" s="227">
        <f>D110-D111+D127</f>
        <v>0</v>
      </c>
      <c r="E109" s="156">
        <f>E110-E111+E127+E128</f>
        <v>8107.388879999997</v>
      </c>
      <c r="F109" s="144"/>
      <c r="G109" s="152"/>
    </row>
    <row r="110" spans="1:7" ht="15" customHeight="1">
      <c r="A110" s="308">
        <v>602100</v>
      </c>
      <c r="B110" s="304" t="s">
        <v>139</v>
      </c>
      <c r="C110" s="208">
        <v>6741.353</v>
      </c>
      <c r="D110" s="228">
        <v>0</v>
      </c>
      <c r="E110" s="233">
        <v>15479.51602</v>
      </c>
      <c r="F110" s="167"/>
      <c r="G110" s="157"/>
    </row>
    <row r="111" spans="1:7" ht="16.5" customHeight="1">
      <c r="A111" s="311">
        <v>602200</v>
      </c>
      <c r="B111" s="304" t="s">
        <v>140</v>
      </c>
      <c r="C111" s="229"/>
      <c r="D111" s="230"/>
      <c r="E111" s="57">
        <f>SUM(E113:E114)</f>
        <v>20921.951530000002</v>
      </c>
      <c r="F111" s="57"/>
      <c r="G111" s="153"/>
    </row>
    <row r="112" spans="1:14" ht="18" customHeight="1" hidden="1">
      <c r="A112" s="308"/>
      <c r="B112" s="317" t="s">
        <v>37</v>
      </c>
      <c r="C112" s="220"/>
      <c r="D112" s="231"/>
      <c r="E112" s="231"/>
      <c r="F112" s="145"/>
      <c r="G112" s="146"/>
      <c r="H112" s="318"/>
      <c r="M112" s="319"/>
      <c r="N112" s="319">
        <f>M112+M113+M116+M118+M120+M121+M122+M134</f>
        <v>0</v>
      </c>
    </row>
    <row r="113" spans="1:13" ht="17.25" customHeight="1" hidden="1">
      <c r="A113" s="308"/>
      <c r="B113" s="310" t="s">
        <v>35</v>
      </c>
      <c r="C113" s="208"/>
      <c r="D113" s="228"/>
      <c r="E113" s="167">
        <v>17781.87468</v>
      </c>
      <c r="F113" s="167"/>
      <c r="G113" s="157"/>
      <c r="M113" s="319"/>
    </row>
    <row r="114" spans="1:13" ht="18" customHeight="1" hidden="1">
      <c r="A114" s="308"/>
      <c r="B114" s="183" t="s">
        <v>36</v>
      </c>
      <c r="C114" s="207"/>
      <c r="D114" s="57"/>
      <c r="E114" s="57">
        <f>SUM(E116:E126)</f>
        <v>3140.0768500000004</v>
      </c>
      <c r="F114" s="57"/>
      <c r="G114" s="153"/>
      <c r="M114" s="319"/>
    </row>
    <row r="115" spans="1:13" ht="18" customHeight="1" hidden="1">
      <c r="A115" s="308"/>
      <c r="B115" s="320" t="s">
        <v>38</v>
      </c>
      <c r="C115" s="220"/>
      <c r="D115" s="231"/>
      <c r="E115" s="231"/>
      <c r="F115" s="145"/>
      <c r="G115" s="146"/>
      <c r="M115" s="319"/>
    </row>
    <row r="116" spans="1:13" ht="15.75" hidden="1">
      <c r="A116" s="308"/>
      <c r="B116" s="183" t="s">
        <v>168</v>
      </c>
      <c r="C116" s="208"/>
      <c r="D116" s="167"/>
      <c r="E116" s="211"/>
      <c r="F116" s="167"/>
      <c r="G116" s="157"/>
      <c r="H116" s="266"/>
      <c r="M116" s="319"/>
    </row>
    <row r="117" spans="1:13" ht="15.75" hidden="1">
      <c r="A117" s="308"/>
      <c r="B117" s="183" t="s">
        <v>169</v>
      </c>
      <c r="C117" s="208"/>
      <c r="D117" s="167"/>
      <c r="E117" s="211">
        <v>12.534540000000002</v>
      </c>
      <c r="F117" s="167"/>
      <c r="G117" s="157"/>
      <c r="M117" s="319"/>
    </row>
    <row r="118" spans="1:13" ht="15.75" hidden="1">
      <c r="A118" s="308"/>
      <c r="B118" s="183" t="s">
        <v>170</v>
      </c>
      <c r="C118" s="208"/>
      <c r="D118" s="167"/>
      <c r="E118" s="211">
        <v>2.01243</v>
      </c>
      <c r="F118" s="167"/>
      <c r="G118" s="157"/>
      <c r="M118" s="319"/>
    </row>
    <row r="119" spans="1:13" ht="15.75" hidden="1">
      <c r="A119" s="308"/>
      <c r="B119" s="183" t="s">
        <v>171</v>
      </c>
      <c r="C119" s="208"/>
      <c r="D119" s="167"/>
      <c r="E119" s="211">
        <v>57.218309999999995</v>
      </c>
      <c r="F119" s="167"/>
      <c r="G119" s="157"/>
      <c r="M119" s="319"/>
    </row>
    <row r="120" spans="1:13" ht="15.75" hidden="1">
      <c r="A120" s="308"/>
      <c r="B120" s="183" t="s">
        <v>172</v>
      </c>
      <c r="C120" s="208"/>
      <c r="D120" s="167"/>
      <c r="E120" s="211">
        <v>0.0005</v>
      </c>
      <c r="F120" s="167"/>
      <c r="G120" s="157"/>
      <c r="M120" s="319"/>
    </row>
    <row r="121" spans="1:13" ht="15" customHeight="1" hidden="1">
      <c r="A121" s="308"/>
      <c r="B121" s="183" t="s">
        <v>173</v>
      </c>
      <c r="C121" s="208"/>
      <c r="D121" s="167"/>
      <c r="E121" s="211">
        <v>0.88882</v>
      </c>
      <c r="F121" s="167"/>
      <c r="G121" s="157"/>
      <c r="M121" s="319"/>
    </row>
    <row r="122" spans="1:13" ht="18.75" customHeight="1" hidden="1">
      <c r="A122" s="308"/>
      <c r="B122" s="183" t="s">
        <v>174</v>
      </c>
      <c r="C122" s="208"/>
      <c r="D122" s="167"/>
      <c r="E122" s="211">
        <v>1524.41767</v>
      </c>
      <c r="F122" s="167"/>
      <c r="G122" s="157"/>
      <c r="M122" s="319"/>
    </row>
    <row r="123" spans="1:13" ht="18" customHeight="1" hidden="1">
      <c r="A123" s="308"/>
      <c r="B123" s="183" t="s">
        <v>175</v>
      </c>
      <c r="C123" s="207"/>
      <c r="D123" s="57"/>
      <c r="E123" s="211">
        <v>0.00025</v>
      </c>
      <c r="F123" s="57"/>
      <c r="G123" s="153"/>
      <c r="M123" s="319"/>
    </row>
    <row r="124" spans="1:13" ht="18" customHeight="1" hidden="1">
      <c r="A124" s="308"/>
      <c r="B124" s="183" t="s">
        <v>176</v>
      </c>
      <c r="C124" s="207"/>
      <c r="D124" s="57"/>
      <c r="E124" s="211">
        <v>271.70433</v>
      </c>
      <c r="F124" s="57"/>
      <c r="G124" s="153"/>
      <c r="M124" s="319"/>
    </row>
    <row r="125" spans="1:13" ht="17.25" customHeight="1" hidden="1">
      <c r="A125" s="308"/>
      <c r="B125" s="183" t="s">
        <v>177</v>
      </c>
      <c r="C125" s="207"/>
      <c r="D125" s="57"/>
      <c r="E125" s="211"/>
      <c r="F125" s="57"/>
      <c r="G125" s="153"/>
      <c r="M125" s="319"/>
    </row>
    <row r="126" spans="1:13" ht="17.25" customHeight="1" hidden="1">
      <c r="A126" s="308"/>
      <c r="B126" s="321" t="s">
        <v>178</v>
      </c>
      <c r="C126" s="220"/>
      <c r="D126" s="145"/>
      <c r="E126" s="234">
        <v>1271.3</v>
      </c>
      <c r="F126" s="145"/>
      <c r="G126" s="146"/>
      <c r="M126" s="319"/>
    </row>
    <row r="127" spans="1:13" ht="17.25" customHeight="1">
      <c r="A127" s="311">
        <v>602300</v>
      </c>
      <c r="B127" s="304" t="s">
        <v>39</v>
      </c>
      <c r="C127" s="207">
        <v>0</v>
      </c>
      <c r="D127" s="57">
        <v>0</v>
      </c>
      <c r="E127" s="57">
        <v>-0.1432</v>
      </c>
      <c r="F127" s="171"/>
      <c r="G127" s="172"/>
      <c r="M127" s="319"/>
    </row>
    <row r="128" spans="1:13" ht="33" customHeight="1" thickBot="1">
      <c r="A128" s="322">
        <v>602400</v>
      </c>
      <c r="B128" s="323" t="s">
        <v>89</v>
      </c>
      <c r="C128" s="232">
        <v>27061.942</v>
      </c>
      <c r="D128" s="232">
        <v>0</v>
      </c>
      <c r="E128" s="158">
        <v>13549.96759</v>
      </c>
      <c r="F128" s="173"/>
      <c r="G128" s="174"/>
      <c r="M128" s="319"/>
    </row>
    <row r="129" spans="1:13" ht="15" thickBot="1">
      <c r="A129" s="1"/>
      <c r="C129" s="3"/>
      <c r="D129" s="282"/>
      <c r="E129" s="324"/>
      <c r="F129" s="3"/>
      <c r="G129" s="2"/>
      <c r="M129" s="319"/>
    </row>
    <row r="130" spans="1:13" ht="15" thickBot="1">
      <c r="A130" s="1"/>
      <c r="B130" s="15" t="s">
        <v>21</v>
      </c>
      <c r="C130" s="325">
        <f>Доходи!C68+Видатки!C69-Видатки!C67-Видатки!C68</f>
        <v>6.052687240298837E-10</v>
      </c>
      <c r="D130" s="326">
        <f>Доходи!D68-Видатки!D67-D68+D69</f>
        <v>0</v>
      </c>
      <c r="E130" s="327">
        <f>Доходи!E68-Видатки!E67-E68+E69</f>
        <v>2.1827872842550278E-10</v>
      </c>
      <c r="F130" s="2"/>
      <c r="G130" s="2"/>
      <c r="M130" s="319"/>
    </row>
    <row r="131" spans="1:13" ht="14.25">
      <c r="A131" s="1"/>
      <c r="C131" s="2"/>
      <c r="E131" s="328"/>
      <c r="F131" s="2"/>
      <c r="G131" s="2"/>
      <c r="M131" s="319"/>
    </row>
    <row r="132" spans="1:13" ht="14.25">
      <c r="A132" s="1"/>
      <c r="C132" s="2"/>
      <c r="E132" s="328"/>
      <c r="F132" s="2"/>
      <c r="G132" s="2"/>
      <c r="M132" s="319"/>
    </row>
    <row r="133" spans="1:13" ht="14.25">
      <c r="A133" s="1"/>
      <c r="C133" s="2"/>
      <c r="E133" s="329"/>
      <c r="F133" s="2"/>
      <c r="G133" s="2"/>
      <c r="M133" s="319"/>
    </row>
    <row r="134" spans="1:13" ht="14.25">
      <c r="A134" s="1"/>
      <c r="C134" s="2"/>
      <c r="E134" s="328"/>
      <c r="F134" s="2"/>
      <c r="G134" s="2"/>
      <c r="M134" s="319"/>
    </row>
    <row r="135" spans="1:7" ht="14.25">
      <c r="A135" s="1"/>
      <c r="C135" s="2"/>
      <c r="E135" s="328"/>
      <c r="F135" s="2"/>
      <c r="G135" s="2"/>
    </row>
    <row r="136" spans="1:7" ht="14.25">
      <c r="A136" s="1"/>
      <c r="C136" s="2"/>
      <c r="E136" s="328"/>
      <c r="F136" s="2"/>
      <c r="G136" s="2"/>
    </row>
    <row r="137" spans="1:7" ht="14.25">
      <c r="A137" s="1"/>
      <c r="C137" s="2"/>
      <c r="E137" s="328"/>
      <c r="F137" s="2"/>
      <c r="G137" s="2"/>
    </row>
    <row r="138" spans="1:7" ht="14.25">
      <c r="A138" s="1"/>
      <c r="C138" s="2"/>
      <c r="E138" s="328"/>
      <c r="F138" s="2"/>
      <c r="G138" s="2"/>
    </row>
    <row r="139" spans="1:7" ht="14.25">
      <c r="A139" s="1"/>
      <c r="C139" s="2"/>
      <c r="E139" s="328"/>
      <c r="F139" s="2"/>
      <c r="G139" s="2"/>
    </row>
    <row r="140" spans="1:7" ht="14.25">
      <c r="A140" s="1"/>
      <c r="C140" s="2"/>
      <c r="E140" s="328"/>
      <c r="F140" s="2"/>
      <c r="G140" s="2"/>
    </row>
    <row r="141" spans="1:7" ht="14.25">
      <c r="A141" s="1"/>
      <c r="C141" s="2"/>
      <c r="E141" s="328"/>
      <c r="F141" s="2"/>
      <c r="G141" s="2"/>
    </row>
    <row r="142" spans="1:7" ht="14.25">
      <c r="A142" s="1"/>
      <c r="C142" s="2"/>
      <c r="E142" s="328"/>
      <c r="F142" s="2"/>
      <c r="G142" s="2"/>
    </row>
    <row r="143" spans="1:7" ht="14.25">
      <c r="A143" s="1"/>
      <c r="C143" s="2"/>
      <c r="E143" s="328"/>
      <c r="F143" s="2"/>
      <c r="G143" s="2"/>
    </row>
    <row r="144" spans="1:7" ht="14.25">
      <c r="A144" s="1"/>
      <c r="C144" s="2"/>
      <c r="E144" s="328"/>
      <c r="F144" s="2"/>
      <c r="G144" s="2"/>
    </row>
    <row r="145" spans="1:7" ht="14.25">
      <c r="A145" s="1"/>
      <c r="C145" s="2"/>
      <c r="E145" s="328"/>
      <c r="F145" s="2"/>
      <c r="G145" s="2"/>
    </row>
    <row r="146" spans="1:7" ht="14.25">
      <c r="A146" s="1"/>
      <c r="C146" s="2"/>
      <c r="E146" s="328"/>
      <c r="F146" s="2"/>
      <c r="G146" s="2"/>
    </row>
    <row r="147" spans="1:7" ht="14.25">
      <c r="A147" s="1"/>
      <c r="C147" s="2"/>
      <c r="E147" s="328"/>
      <c r="F147" s="2"/>
      <c r="G147" s="2"/>
    </row>
    <row r="148" spans="1:7" ht="14.25">
      <c r="A148" s="1"/>
      <c r="C148" s="2"/>
      <c r="E148" s="328"/>
      <c r="F148" s="2"/>
      <c r="G148" s="2"/>
    </row>
    <row r="149" spans="1:7" ht="14.25">
      <c r="A149" s="1"/>
      <c r="C149" s="2"/>
      <c r="E149" s="328"/>
      <c r="F149" s="2"/>
      <c r="G149" s="2"/>
    </row>
    <row r="150" spans="1:7" ht="14.25">
      <c r="A150" s="1"/>
      <c r="C150" s="2"/>
      <c r="E150" s="328"/>
      <c r="F150" s="2"/>
      <c r="G150" s="2"/>
    </row>
    <row r="151" spans="1:7" ht="14.25">
      <c r="A151" s="1"/>
      <c r="C151" s="2"/>
      <c r="E151" s="328"/>
      <c r="F151" s="2"/>
      <c r="G151" s="2"/>
    </row>
    <row r="152" spans="1:7" ht="14.25">
      <c r="A152" s="1"/>
      <c r="C152" s="2"/>
      <c r="E152" s="328"/>
      <c r="F152" s="2"/>
      <c r="G152" s="2"/>
    </row>
    <row r="153" spans="1:7" ht="14.25">
      <c r="A153" s="1"/>
      <c r="C153" s="2"/>
      <c r="E153" s="328"/>
      <c r="F153" s="2"/>
      <c r="G153" s="2"/>
    </row>
    <row r="154" spans="1:7" ht="14.25">
      <c r="A154" s="1"/>
      <c r="C154" s="2"/>
      <c r="E154" s="328"/>
      <c r="F154" s="2"/>
      <c r="G154" s="2"/>
    </row>
    <row r="155" spans="1:7" ht="14.25">
      <c r="A155" s="1"/>
      <c r="C155" s="2"/>
      <c r="E155" s="328"/>
      <c r="F155" s="2"/>
      <c r="G155" s="2"/>
    </row>
    <row r="156" spans="1:7" ht="14.25">
      <c r="A156" s="1"/>
      <c r="C156" s="2"/>
      <c r="E156" s="328"/>
      <c r="F156" s="2"/>
      <c r="G156" s="2"/>
    </row>
    <row r="157" spans="1:7" ht="14.25">
      <c r="A157" s="1"/>
      <c r="C157" s="2"/>
      <c r="E157" s="328"/>
      <c r="F157" s="2"/>
      <c r="G157" s="2"/>
    </row>
    <row r="158" spans="1:7" ht="14.25">
      <c r="A158" s="1"/>
      <c r="C158" s="2"/>
      <c r="E158" s="328"/>
      <c r="F158" s="2"/>
      <c r="G158" s="2"/>
    </row>
    <row r="159" spans="1:7" ht="14.25">
      <c r="A159" s="1"/>
      <c r="C159" s="2"/>
      <c r="E159" s="328"/>
      <c r="F159" s="2"/>
      <c r="G159" s="2"/>
    </row>
    <row r="160" spans="1:7" ht="14.25">
      <c r="A160" s="1"/>
      <c r="C160" s="2"/>
      <c r="E160" s="328"/>
      <c r="F160" s="2"/>
      <c r="G160" s="2"/>
    </row>
    <row r="161" spans="1:7" ht="14.25">
      <c r="A161" s="1"/>
      <c r="C161" s="2"/>
      <c r="E161" s="328"/>
      <c r="F161" s="2"/>
      <c r="G161" s="2"/>
    </row>
    <row r="162" spans="1:7" ht="14.25">
      <c r="A162" s="1"/>
      <c r="C162" s="2"/>
      <c r="E162" s="328"/>
      <c r="F162" s="2"/>
      <c r="G162" s="2"/>
    </row>
    <row r="163" spans="1:7" ht="14.25">
      <c r="A163" s="1"/>
      <c r="C163" s="2"/>
      <c r="E163" s="328"/>
      <c r="F163" s="2"/>
      <c r="G163" s="2"/>
    </row>
    <row r="164" spans="1:7" ht="14.25">
      <c r="A164" s="1"/>
      <c r="C164" s="2"/>
      <c r="E164" s="328"/>
      <c r="F164" s="2"/>
      <c r="G164" s="2"/>
    </row>
    <row r="165" spans="1:7" ht="14.25">
      <c r="A165" s="1"/>
      <c r="C165" s="2"/>
      <c r="E165" s="328"/>
      <c r="F165" s="2"/>
      <c r="G165" s="2"/>
    </row>
    <row r="166" spans="1:7" ht="14.25">
      <c r="A166" s="1"/>
      <c r="C166" s="2"/>
      <c r="E166" s="328"/>
      <c r="F166" s="2"/>
      <c r="G166" s="2"/>
    </row>
    <row r="167" spans="1:7" ht="14.25">
      <c r="A167" s="1"/>
      <c r="C167" s="2"/>
      <c r="E167" s="328"/>
      <c r="F167" s="2"/>
      <c r="G167" s="2"/>
    </row>
    <row r="168" spans="1:7" ht="14.25">
      <c r="A168" s="1"/>
      <c r="C168" s="2"/>
      <c r="E168" s="328"/>
      <c r="F168" s="2"/>
      <c r="G168" s="2"/>
    </row>
    <row r="169" spans="1:7" ht="14.25">
      <c r="A169" s="1"/>
      <c r="C169" s="2"/>
      <c r="E169" s="328"/>
      <c r="F169" s="2"/>
      <c r="G169" s="2"/>
    </row>
    <row r="170" spans="1:7" ht="14.25">
      <c r="A170" s="1"/>
      <c r="C170" s="2"/>
      <c r="E170" s="328"/>
      <c r="F170" s="2"/>
      <c r="G170" s="2"/>
    </row>
    <row r="171" spans="1:7" ht="14.25">
      <c r="A171" s="1"/>
      <c r="C171" s="2"/>
      <c r="E171" s="328"/>
      <c r="F171" s="2"/>
      <c r="G171" s="2"/>
    </row>
    <row r="172" spans="1:7" ht="14.25">
      <c r="A172" s="1"/>
      <c r="C172" s="2"/>
      <c r="E172" s="328"/>
      <c r="F172" s="2"/>
      <c r="G172" s="2"/>
    </row>
    <row r="173" spans="1:7" ht="14.25">
      <c r="A173" s="1"/>
      <c r="C173" s="2"/>
      <c r="E173" s="328"/>
      <c r="F173" s="2"/>
      <c r="G173" s="2"/>
    </row>
    <row r="174" spans="1:7" ht="14.25">
      <c r="A174" s="1"/>
      <c r="C174" s="2"/>
      <c r="E174" s="328"/>
      <c r="F174" s="2"/>
      <c r="G174" s="2"/>
    </row>
    <row r="175" spans="1:7" ht="14.25">
      <c r="A175" s="1"/>
      <c r="C175" s="2"/>
      <c r="E175" s="328"/>
      <c r="F175" s="2"/>
      <c r="G175" s="2"/>
    </row>
    <row r="176" spans="1:7" ht="14.25">
      <c r="A176" s="1"/>
      <c r="C176" s="2"/>
      <c r="E176" s="328"/>
      <c r="F176" s="2"/>
      <c r="G176" s="2"/>
    </row>
    <row r="177" spans="1:7" ht="14.25">
      <c r="A177" s="1"/>
      <c r="C177" s="2"/>
      <c r="E177" s="328"/>
      <c r="F177" s="2"/>
      <c r="G177" s="2"/>
    </row>
    <row r="178" spans="1:7" ht="14.25">
      <c r="A178" s="1"/>
      <c r="C178" s="2"/>
      <c r="E178" s="328"/>
      <c r="F178" s="2"/>
      <c r="G178" s="2"/>
    </row>
    <row r="179" spans="1:7" ht="14.25">
      <c r="A179" s="1"/>
      <c r="C179" s="2"/>
      <c r="E179" s="328"/>
      <c r="F179" s="2"/>
      <c r="G179" s="2"/>
    </row>
    <row r="180" spans="1:7" ht="14.25">
      <c r="A180" s="1"/>
      <c r="C180" s="2"/>
      <c r="E180" s="328"/>
      <c r="F180" s="2"/>
      <c r="G180" s="2"/>
    </row>
    <row r="181" spans="1:7" ht="14.25">
      <c r="A181" s="1"/>
      <c r="C181" s="2"/>
      <c r="E181" s="328"/>
      <c r="F181" s="2"/>
      <c r="G181" s="2"/>
    </row>
    <row r="182" spans="1:7" ht="14.25">
      <c r="A182" s="1"/>
      <c r="C182" s="2"/>
      <c r="F182" s="2"/>
      <c r="G182" s="2"/>
    </row>
    <row r="183" spans="1:7" ht="14.25">
      <c r="A183" s="1"/>
      <c r="C183" s="2"/>
      <c r="F183" s="2"/>
      <c r="G183" s="2"/>
    </row>
    <row r="184" spans="1:7" ht="14.25">
      <c r="A184" s="1"/>
      <c r="C184" s="2"/>
      <c r="F184" s="2"/>
      <c r="G184" s="2"/>
    </row>
    <row r="185" spans="1:7" ht="14.25">
      <c r="A185" s="1"/>
      <c r="C185" s="2"/>
      <c r="F185" s="2"/>
      <c r="G185" s="2"/>
    </row>
    <row r="186" spans="1:7" ht="14.25">
      <c r="A186" s="1"/>
      <c r="C186" s="2"/>
      <c r="F186" s="2"/>
      <c r="G186" s="2"/>
    </row>
    <row r="187" spans="1:7" ht="14.25">
      <c r="A187" s="1"/>
      <c r="C187" s="2"/>
      <c r="F187" s="2"/>
      <c r="G187" s="2"/>
    </row>
    <row r="188" spans="1:7" ht="14.25">
      <c r="A188" s="1"/>
      <c r="C188" s="2"/>
      <c r="F188" s="2"/>
      <c r="G188" s="2"/>
    </row>
    <row r="189" spans="1:7" ht="14.25">
      <c r="A189" s="1"/>
      <c r="C189" s="2"/>
      <c r="F189" s="2"/>
      <c r="G189" s="2"/>
    </row>
    <row r="190" spans="1:7" ht="14.25">
      <c r="A190" s="1"/>
      <c r="C190" s="2"/>
      <c r="F190" s="2"/>
      <c r="G190" s="2"/>
    </row>
    <row r="191" spans="1:7" ht="14.25">
      <c r="A191" s="1"/>
      <c r="C191" s="2"/>
      <c r="F191" s="2"/>
      <c r="G191" s="2"/>
    </row>
    <row r="192" spans="1:7" ht="14.25">
      <c r="A192" s="1"/>
      <c r="C192" s="2"/>
      <c r="F192" s="2"/>
      <c r="G192" s="2"/>
    </row>
    <row r="193" spans="1:6" ht="14.25">
      <c r="A193" s="1"/>
      <c r="C193" s="2"/>
      <c r="F193" s="2"/>
    </row>
    <row r="194" spans="1:6" ht="14.25">
      <c r="A194" s="1"/>
      <c r="C194" s="2"/>
      <c r="F194" s="2"/>
    </row>
    <row r="195" spans="1:6" ht="14.25">
      <c r="A195" s="1"/>
      <c r="C195" s="2"/>
      <c r="F195" s="2"/>
    </row>
    <row r="196" spans="1:6" ht="14.25">
      <c r="A196" s="1"/>
      <c r="C196" s="2"/>
      <c r="F196" s="2"/>
    </row>
    <row r="197" spans="1:6" ht="14.25">
      <c r="A197" s="1"/>
      <c r="C197" s="2"/>
      <c r="F197" s="2"/>
    </row>
    <row r="198" spans="1:6" ht="14.25">
      <c r="A198" s="1"/>
      <c r="C198" s="2"/>
      <c r="F198" s="2"/>
    </row>
    <row r="199" spans="1:6" ht="14.25">
      <c r="A199" s="1"/>
      <c r="C199" s="2"/>
      <c r="F199" s="2"/>
    </row>
    <row r="200" spans="1:6" ht="14.25">
      <c r="A200" s="1"/>
      <c r="C200" s="2"/>
      <c r="F200" s="2"/>
    </row>
    <row r="201" spans="1:6" ht="14.25">
      <c r="A201" s="1"/>
      <c r="C201" s="2"/>
      <c r="F201" s="2"/>
    </row>
    <row r="202" spans="1:6" ht="14.25">
      <c r="A202" s="1"/>
      <c r="C202" s="2"/>
      <c r="F202" s="2"/>
    </row>
    <row r="203" spans="1:6" ht="14.25">
      <c r="A203" s="1"/>
      <c r="C203" s="2"/>
      <c r="F203" s="2"/>
    </row>
    <row r="204" spans="1:6" ht="14.25">
      <c r="A204" s="1"/>
      <c r="C204" s="2"/>
      <c r="F204" s="2"/>
    </row>
    <row r="205" spans="1:6" ht="14.25">
      <c r="A205" s="1"/>
      <c r="C205" s="2"/>
      <c r="F205" s="2"/>
    </row>
    <row r="206" spans="1:6" ht="14.25">
      <c r="A206" s="1"/>
      <c r="C206" s="2"/>
      <c r="F206" s="2"/>
    </row>
    <row r="207" spans="1:6" ht="14.25">
      <c r="A207" s="1"/>
      <c r="C207" s="2"/>
      <c r="F207" s="2"/>
    </row>
    <row r="208" spans="1:6" ht="14.25">
      <c r="A208" s="1"/>
      <c r="C208" s="2"/>
      <c r="F208" s="2"/>
    </row>
    <row r="209" spans="1:6" ht="14.25">
      <c r="A209" s="1"/>
      <c r="C209" s="2"/>
      <c r="F209" s="2"/>
    </row>
    <row r="210" spans="1:6" ht="14.25">
      <c r="A210" s="1"/>
      <c r="C210" s="2"/>
      <c r="F210" s="2"/>
    </row>
    <row r="211" spans="1:6" ht="14.25">
      <c r="A211" s="1"/>
      <c r="C211" s="2"/>
      <c r="F211" s="2"/>
    </row>
    <row r="212" spans="1:6" ht="14.25">
      <c r="A212" s="1"/>
      <c r="C212" s="2"/>
      <c r="F212" s="2"/>
    </row>
    <row r="213" spans="1:6" ht="14.25">
      <c r="A213" s="1"/>
      <c r="C213" s="2"/>
      <c r="F213" s="2"/>
    </row>
    <row r="214" spans="1:6" ht="14.25">
      <c r="A214" s="1"/>
      <c r="C214" s="2"/>
      <c r="F214" s="2"/>
    </row>
    <row r="215" spans="1:6" ht="14.25">
      <c r="A215" s="1"/>
      <c r="C215" s="2"/>
      <c r="F215" s="2"/>
    </row>
    <row r="216" spans="1:6" ht="14.25">
      <c r="A216" s="1"/>
      <c r="C216" s="2"/>
      <c r="F216" s="2"/>
    </row>
    <row r="217" spans="1:6" ht="14.25">
      <c r="A217" s="1"/>
      <c r="C217" s="2"/>
      <c r="F217" s="2"/>
    </row>
    <row r="218" spans="1:6" ht="14.25">
      <c r="A218" s="1"/>
      <c r="C218" s="2"/>
      <c r="F218" s="2"/>
    </row>
    <row r="219" spans="1:6" ht="14.25">
      <c r="A219" s="1"/>
      <c r="C219" s="2"/>
      <c r="F219" s="2"/>
    </row>
    <row r="220" spans="1:6" ht="14.25">
      <c r="A220" s="1"/>
      <c r="C220" s="2"/>
      <c r="F220" s="2"/>
    </row>
    <row r="221" spans="1:6" ht="14.25">
      <c r="A221" s="1"/>
      <c r="C221" s="2"/>
      <c r="F221" s="2"/>
    </row>
    <row r="222" spans="1:6" ht="14.25">
      <c r="A222" s="1"/>
      <c r="C222" s="2"/>
      <c r="F222" s="2"/>
    </row>
    <row r="223" spans="1:6" ht="14.25">
      <c r="A223" s="1"/>
      <c r="C223" s="2"/>
      <c r="F223" s="2"/>
    </row>
    <row r="224" spans="1:6" ht="14.25">
      <c r="A224" s="1"/>
      <c r="C224" s="2"/>
      <c r="F224" s="2"/>
    </row>
    <row r="225" spans="1:6" ht="14.25">
      <c r="A225" s="1"/>
      <c r="C225" s="2"/>
      <c r="F225" s="2"/>
    </row>
    <row r="226" spans="1:6" ht="14.25">
      <c r="A226" s="1"/>
      <c r="C226" s="2"/>
      <c r="F226" s="2"/>
    </row>
    <row r="227" spans="1:6" ht="14.25">
      <c r="A227" s="1"/>
      <c r="C227" s="2"/>
      <c r="F227" s="2"/>
    </row>
    <row r="228" spans="1:6" ht="14.25">
      <c r="A228" s="1"/>
      <c r="C228" s="2"/>
      <c r="F228" s="2"/>
    </row>
    <row r="229" spans="1:6" ht="14.25">
      <c r="A229" s="1"/>
      <c r="C229" s="2"/>
      <c r="F229" s="2"/>
    </row>
    <row r="230" spans="1:6" ht="14.25">
      <c r="A230" s="1"/>
      <c r="C230" s="2"/>
      <c r="F230" s="2"/>
    </row>
    <row r="231" spans="1:6" ht="14.25">
      <c r="A231" s="1"/>
      <c r="C231" s="2"/>
      <c r="F231" s="2"/>
    </row>
    <row r="232" spans="1:6" ht="14.25">
      <c r="A232" s="1"/>
      <c r="C232" s="2"/>
      <c r="F232" s="2"/>
    </row>
    <row r="233" spans="1:6" ht="14.25">
      <c r="A233" s="1"/>
      <c r="C233" s="2"/>
      <c r="F233" s="2"/>
    </row>
    <row r="234" spans="1:6" ht="14.25">
      <c r="A234" s="1"/>
      <c r="C234" s="2"/>
      <c r="F234" s="2"/>
    </row>
    <row r="235" spans="1:6" ht="14.25">
      <c r="A235" s="1"/>
      <c r="C235" s="2"/>
      <c r="F235" s="2"/>
    </row>
    <row r="236" spans="1:6" ht="14.25">
      <c r="A236" s="1"/>
      <c r="C236" s="2"/>
      <c r="F236" s="2"/>
    </row>
    <row r="237" spans="1:6" ht="14.25">
      <c r="A237" s="1"/>
      <c r="C237" s="2"/>
      <c r="F237" s="2"/>
    </row>
    <row r="238" spans="1:6" ht="14.25">
      <c r="A238" s="1"/>
      <c r="C238" s="2"/>
      <c r="F238" s="2"/>
    </row>
    <row r="239" spans="1:6" ht="14.25">
      <c r="A239" s="1"/>
      <c r="C239" s="2"/>
      <c r="F239" s="2"/>
    </row>
    <row r="240" spans="1:6" ht="14.25">
      <c r="A240" s="1"/>
      <c r="C240" s="2"/>
      <c r="F240" s="2"/>
    </row>
    <row r="241" spans="1:6" ht="14.25">
      <c r="A241" s="1"/>
      <c r="C241" s="2"/>
      <c r="F241" s="2"/>
    </row>
    <row r="242" spans="1:6" ht="14.25">
      <c r="A242" s="1"/>
      <c r="C242" s="2"/>
      <c r="F242" s="2"/>
    </row>
    <row r="243" spans="1:6" ht="14.25">
      <c r="A243" s="1"/>
      <c r="C243" s="2"/>
      <c r="F243" s="2"/>
    </row>
    <row r="244" spans="1:6" ht="14.25">
      <c r="A244" s="1"/>
      <c r="C244" s="2"/>
      <c r="F244" s="2"/>
    </row>
    <row r="245" spans="1:6" ht="14.25">
      <c r="A245" s="1"/>
      <c r="C245" s="2"/>
      <c r="F245" s="2"/>
    </row>
    <row r="246" spans="1:6" ht="14.25">
      <c r="A246" s="1"/>
      <c r="C246" s="2"/>
      <c r="F246" s="2"/>
    </row>
    <row r="247" spans="1:6" ht="14.25">
      <c r="A247" s="1"/>
      <c r="C247" s="2"/>
      <c r="F247" s="2"/>
    </row>
    <row r="248" spans="1:6" ht="14.25">
      <c r="A248" s="1"/>
      <c r="C248" s="2"/>
      <c r="F248" s="2"/>
    </row>
    <row r="249" spans="1:6" ht="14.25">
      <c r="A249" s="1"/>
      <c r="C249" s="2"/>
      <c r="F249" s="2"/>
    </row>
    <row r="250" spans="1:6" ht="14.25">
      <c r="A250" s="1"/>
      <c r="C250" s="2"/>
      <c r="F250" s="2"/>
    </row>
    <row r="251" spans="1:6" ht="14.25">
      <c r="A251" s="1"/>
      <c r="C251" s="2"/>
      <c r="F251" s="2"/>
    </row>
    <row r="252" spans="1:6" ht="14.25">
      <c r="A252" s="1"/>
      <c r="C252" s="2"/>
      <c r="F252" s="2"/>
    </row>
    <row r="253" spans="1:6" ht="14.25">
      <c r="A253" s="1"/>
      <c r="C253" s="2"/>
      <c r="F253" s="2"/>
    </row>
    <row r="254" spans="1:6" ht="14.25">
      <c r="A254" s="1"/>
      <c r="C254" s="2"/>
      <c r="F254" s="2"/>
    </row>
    <row r="255" spans="1:6" ht="14.25">
      <c r="A255" s="1"/>
      <c r="C255" s="2"/>
      <c r="F255" s="2"/>
    </row>
    <row r="256" spans="1:6" ht="14.25">
      <c r="A256" s="1"/>
      <c r="C256" s="2"/>
      <c r="F256" s="2"/>
    </row>
    <row r="257" spans="1:6" ht="14.25">
      <c r="A257" s="1"/>
      <c r="C257" s="2"/>
      <c r="F257" s="2"/>
    </row>
    <row r="258" spans="1:6" ht="14.25">
      <c r="A258" s="1"/>
      <c r="C258" s="2"/>
      <c r="F258" s="2"/>
    </row>
    <row r="259" spans="1:6" ht="14.25">
      <c r="A259" s="1"/>
      <c r="C259" s="2"/>
      <c r="F259" s="2"/>
    </row>
    <row r="260" spans="1:6" ht="14.25">
      <c r="A260" s="1"/>
      <c r="C260" s="2"/>
      <c r="F260" s="2"/>
    </row>
    <row r="261" spans="1:6" ht="14.25">
      <c r="A261" s="1"/>
      <c r="C261" s="2"/>
      <c r="F261" s="2"/>
    </row>
    <row r="262" spans="1:6" ht="14.25">
      <c r="A262" s="1"/>
      <c r="C262" s="2"/>
      <c r="F262" s="2"/>
    </row>
    <row r="263" spans="1:6" ht="14.25">
      <c r="A263" s="1"/>
      <c r="C263" s="2"/>
      <c r="F263" s="2"/>
    </row>
    <row r="264" spans="1:6" ht="14.25">
      <c r="A264" s="1"/>
      <c r="C264" s="2"/>
      <c r="F264" s="2"/>
    </row>
    <row r="265" spans="1:6" ht="14.25">
      <c r="A265" s="1"/>
      <c r="C265" s="2"/>
      <c r="F265" s="2"/>
    </row>
    <row r="266" spans="1:6" ht="14.25">
      <c r="A266" s="1"/>
      <c r="C266" s="2"/>
      <c r="F266" s="2"/>
    </row>
    <row r="267" spans="1:6" ht="14.25">
      <c r="A267" s="1"/>
      <c r="C267" s="2"/>
      <c r="F267" s="2"/>
    </row>
    <row r="268" spans="1:6" ht="14.25">
      <c r="A268" s="1"/>
      <c r="C268" s="2"/>
      <c r="F268" s="2"/>
    </row>
    <row r="269" spans="1:6" ht="14.25">
      <c r="A269" s="1"/>
      <c r="C269" s="2"/>
      <c r="F269" s="2"/>
    </row>
    <row r="270" spans="1:6" ht="14.25">
      <c r="A270" s="1"/>
      <c r="C270" s="2"/>
      <c r="F270" s="2"/>
    </row>
    <row r="271" spans="1:6" ht="14.25">
      <c r="A271" s="1"/>
      <c r="C271" s="2"/>
      <c r="F271" s="2"/>
    </row>
    <row r="272" spans="1:6" ht="14.25">
      <c r="A272" s="1"/>
      <c r="C272" s="2"/>
      <c r="F272" s="2"/>
    </row>
    <row r="273" spans="1:6" ht="14.25">
      <c r="A273" s="1"/>
      <c r="C273" s="2"/>
      <c r="F273" s="2"/>
    </row>
    <row r="274" spans="1:6" ht="14.25">
      <c r="A274" s="1"/>
      <c r="C274" s="2"/>
      <c r="F274" s="2"/>
    </row>
    <row r="275" spans="1:6" ht="14.25">
      <c r="A275" s="1"/>
      <c r="C275" s="2"/>
      <c r="F275" s="2"/>
    </row>
    <row r="276" spans="1:6" ht="14.25">
      <c r="A276" s="1"/>
      <c r="C276" s="2"/>
      <c r="F276" s="2"/>
    </row>
    <row r="277" spans="1:6" ht="14.25">
      <c r="A277" s="1"/>
      <c r="C277" s="2"/>
      <c r="F277" s="2"/>
    </row>
    <row r="278" spans="1:6" ht="14.25">
      <c r="A278" s="1"/>
      <c r="C278" s="2"/>
      <c r="F278" s="2"/>
    </row>
    <row r="279" spans="1:6" ht="14.25">
      <c r="A279" s="1"/>
      <c r="C279" s="2"/>
      <c r="F279" s="2"/>
    </row>
    <row r="280" spans="1:6" ht="14.25">
      <c r="A280" s="1"/>
      <c r="C280" s="2"/>
      <c r="F280" s="2"/>
    </row>
    <row r="281" spans="1:6" ht="14.25">
      <c r="A281" s="1"/>
      <c r="C281" s="2"/>
      <c r="F281" s="2"/>
    </row>
    <row r="282" spans="1:6" ht="14.25">
      <c r="A282" s="1"/>
      <c r="C282" s="2"/>
      <c r="F282" s="2"/>
    </row>
    <row r="283" spans="1:6" ht="14.25">
      <c r="A283" s="1"/>
      <c r="C283" s="2"/>
      <c r="F283" s="2"/>
    </row>
    <row r="284" spans="1:6" ht="14.25">
      <c r="A284" s="1"/>
      <c r="C284" s="2"/>
      <c r="F284" s="2"/>
    </row>
    <row r="285" spans="1:6" ht="14.25">
      <c r="A285" s="1"/>
      <c r="C285" s="2"/>
      <c r="F285" s="2"/>
    </row>
    <row r="286" spans="1:6" ht="14.25">
      <c r="A286" s="1"/>
      <c r="C286" s="2"/>
      <c r="F286" s="2"/>
    </row>
    <row r="287" spans="1:6" ht="14.25">
      <c r="A287" s="1"/>
      <c r="C287" s="2"/>
      <c r="F287" s="2"/>
    </row>
    <row r="288" spans="1:6" ht="14.25">
      <c r="A288" s="1"/>
      <c r="C288" s="2"/>
      <c r="F288" s="2"/>
    </row>
    <row r="289" spans="1:6" ht="14.25">
      <c r="A289" s="1"/>
      <c r="C289" s="2"/>
      <c r="F289" s="2"/>
    </row>
    <row r="290" spans="1:6" ht="14.25">
      <c r="A290" s="1"/>
      <c r="C290" s="2"/>
      <c r="F290" s="2"/>
    </row>
    <row r="291" spans="1:6" ht="14.25">
      <c r="A291" s="1"/>
      <c r="C291" s="2"/>
      <c r="F291" s="2"/>
    </row>
    <row r="292" spans="1:6" ht="14.25">
      <c r="A292" s="1"/>
      <c r="C292" s="2"/>
      <c r="F292" s="2"/>
    </row>
    <row r="293" spans="1:6" ht="14.25">
      <c r="A293" s="1"/>
      <c r="C293" s="2"/>
      <c r="F293" s="2"/>
    </row>
    <row r="294" spans="1:6" ht="14.25">
      <c r="A294" s="1"/>
      <c r="C294" s="2"/>
      <c r="F294" s="2"/>
    </row>
    <row r="295" spans="1:6" ht="14.25">
      <c r="A295" s="1"/>
      <c r="C295" s="2"/>
      <c r="F295" s="2"/>
    </row>
    <row r="296" spans="1:6" ht="14.25">
      <c r="A296" s="1"/>
      <c r="C296" s="2"/>
      <c r="F296" s="2"/>
    </row>
    <row r="297" spans="1:6" ht="14.25">
      <c r="A297" s="1"/>
      <c r="C297" s="2"/>
      <c r="F297" s="2"/>
    </row>
    <row r="298" spans="1:6" ht="14.25">
      <c r="A298" s="1"/>
      <c r="C298" s="2"/>
      <c r="F298" s="2"/>
    </row>
    <row r="299" spans="1:6" ht="14.25">
      <c r="A299" s="1"/>
      <c r="C299" s="2"/>
      <c r="F299" s="2"/>
    </row>
    <row r="300" spans="1:6" ht="14.25">
      <c r="A300" s="1"/>
      <c r="C300" s="2"/>
      <c r="F300" s="2"/>
    </row>
    <row r="301" spans="1:6" ht="14.25">
      <c r="A301" s="1"/>
      <c r="C301" s="2"/>
      <c r="F301" s="2"/>
    </row>
    <row r="302" spans="1:6" ht="14.25">
      <c r="A302" s="1"/>
      <c r="C302" s="2"/>
      <c r="F302" s="2"/>
    </row>
    <row r="303" spans="1:6" ht="14.25">
      <c r="A303" s="1"/>
      <c r="C303" s="2"/>
      <c r="F303" s="2"/>
    </row>
    <row r="304" spans="1:6" ht="14.25">
      <c r="A304" s="1"/>
      <c r="C304" s="2"/>
      <c r="F304" s="2"/>
    </row>
    <row r="305" spans="1:6" ht="14.25">
      <c r="A305" s="1"/>
      <c r="C305" s="2"/>
      <c r="F305" s="2"/>
    </row>
    <row r="306" spans="1:6" ht="14.25">
      <c r="A306" s="1"/>
      <c r="C306" s="2"/>
      <c r="F306" s="2"/>
    </row>
    <row r="307" spans="1:6" ht="14.25">
      <c r="A307" s="1"/>
      <c r="C307" s="2"/>
      <c r="F307" s="2"/>
    </row>
    <row r="308" spans="1:6" ht="14.25">
      <c r="A308" s="1"/>
      <c r="C308" s="2"/>
      <c r="F308" s="2"/>
    </row>
    <row r="309" spans="1:6" ht="14.25">
      <c r="A309" s="1"/>
      <c r="C309" s="2"/>
      <c r="F309" s="2"/>
    </row>
    <row r="310" spans="1:6" ht="14.25">
      <c r="A310" s="1"/>
      <c r="C310" s="2"/>
      <c r="F310" s="2"/>
    </row>
    <row r="311" spans="1:6" ht="14.25">
      <c r="A311" s="1"/>
      <c r="C311" s="2"/>
      <c r="F311" s="2"/>
    </row>
    <row r="312" spans="1:6" ht="14.25">
      <c r="A312" s="1"/>
      <c r="C312" s="2"/>
      <c r="F312" s="2"/>
    </row>
    <row r="313" spans="1:6" ht="14.25">
      <c r="A313" s="1"/>
      <c r="C313" s="2"/>
      <c r="F313" s="2"/>
    </row>
    <row r="314" spans="1:6" ht="14.25">
      <c r="A314" s="1"/>
      <c r="C314" s="2"/>
      <c r="F314" s="2"/>
    </row>
    <row r="315" spans="1:6" ht="14.25">
      <c r="A315" s="1"/>
      <c r="C315" s="2"/>
      <c r="F315" s="2"/>
    </row>
    <row r="316" spans="1:6" ht="14.25">
      <c r="A316" s="1"/>
      <c r="C316" s="2"/>
      <c r="F316" s="2"/>
    </row>
    <row r="317" spans="1:6" ht="14.25">
      <c r="A317" s="1"/>
      <c r="C317" s="2"/>
      <c r="F317" s="2"/>
    </row>
    <row r="318" spans="1:6" ht="14.25">
      <c r="A318" s="1"/>
      <c r="C318" s="2"/>
      <c r="F318" s="2"/>
    </row>
    <row r="319" spans="1:6" ht="14.25">
      <c r="A319" s="1"/>
      <c r="C319" s="2"/>
      <c r="F319" s="2"/>
    </row>
    <row r="320" spans="1:6" ht="14.25">
      <c r="A320" s="1"/>
      <c r="C320" s="2"/>
      <c r="F320" s="2"/>
    </row>
    <row r="321" spans="1:6" ht="14.25">
      <c r="A321" s="1"/>
      <c r="C321" s="2"/>
      <c r="F321" s="2"/>
    </row>
    <row r="322" spans="1:6" ht="14.25">
      <c r="A322" s="1"/>
      <c r="C322" s="2"/>
      <c r="F322" s="2"/>
    </row>
    <row r="323" spans="1:6" ht="14.25">
      <c r="A323" s="1"/>
      <c r="C323" s="2"/>
      <c r="F323" s="2"/>
    </row>
    <row r="324" spans="1:6" ht="14.25">
      <c r="A324" s="1"/>
      <c r="C324" s="2"/>
      <c r="F324" s="2"/>
    </row>
    <row r="325" spans="1:6" ht="14.25">
      <c r="A325" s="1"/>
      <c r="C325" s="2"/>
      <c r="F325" s="2"/>
    </row>
    <row r="326" spans="1:6" ht="14.25">
      <c r="A326" s="1"/>
      <c r="C326" s="2"/>
      <c r="F326" s="2"/>
    </row>
    <row r="327" spans="1:6" ht="14.25">
      <c r="A327" s="1"/>
      <c r="C327" s="2"/>
      <c r="F327" s="2"/>
    </row>
    <row r="328" spans="1:6" ht="14.25">
      <c r="A328" s="1"/>
      <c r="C328" s="2"/>
      <c r="F328" s="2"/>
    </row>
    <row r="329" spans="1:6" ht="14.25">
      <c r="A329" s="1"/>
      <c r="C329" s="2"/>
      <c r="F329" s="2"/>
    </row>
    <row r="330" spans="1:6" ht="14.25">
      <c r="A330" s="1"/>
      <c r="C330" s="2"/>
      <c r="F330" s="2"/>
    </row>
    <row r="331" spans="1:6" ht="14.25">
      <c r="A331" s="1"/>
      <c r="C331" s="2"/>
      <c r="F331" s="2"/>
    </row>
    <row r="332" spans="1:6" ht="14.25">
      <c r="A332" s="1"/>
      <c r="C332" s="2"/>
      <c r="F332" s="2"/>
    </row>
    <row r="333" spans="1:6" ht="14.25">
      <c r="A333" s="1"/>
      <c r="C333" s="2"/>
      <c r="F333" s="2"/>
    </row>
    <row r="334" spans="1:6" ht="14.25">
      <c r="A334" s="1"/>
      <c r="C334" s="2"/>
      <c r="F334" s="2"/>
    </row>
    <row r="335" spans="1:6" ht="14.25">
      <c r="A335" s="1"/>
      <c r="C335" s="2"/>
      <c r="F335" s="2"/>
    </row>
    <row r="336" spans="1:6" ht="14.25">
      <c r="A336" s="1"/>
      <c r="C336" s="2"/>
      <c r="F336" s="2"/>
    </row>
    <row r="337" spans="1:6" ht="14.25">
      <c r="A337" s="1"/>
      <c r="C337" s="2"/>
      <c r="F337" s="2"/>
    </row>
    <row r="338" spans="1:6" ht="14.25">
      <c r="A338" s="1"/>
      <c r="C338" s="2"/>
      <c r="F338" s="2"/>
    </row>
    <row r="339" spans="1:6" ht="14.25">
      <c r="A339" s="1"/>
      <c r="C339" s="2"/>
      <c r="F339" s="2"/>
    </row>
    <row r="340" spans="1:6" ht="14.25">
      <c r="A340" s="1"/>
      <c r="C340" s="2"/>
      <c r="F340" s="2"/>
    </row>
    <row r="341" spans="1:6" ht="14.25">
      <c r="A341" s="1"/>
      <c r="C341" s="2"/>
      <c r="F341" s="2"/>
    </row>
    <row r="342" spans="1:6" ht="14.25">
      <c r="A342" s="1"/>
      <c r="C342" s="2"/>
      <c r="F342" s="2"/>
    </row>
    <row r="343" spans="1:6" ht="14.25">
      <c r="A343" s="1"/>
      <c r="C343" s="2"/>
      <c r="F343" s="2"/>
    </row>
    <row r="344" spans="1:6" ht="14.25">
      <c r="A344" s="1"/>
      <c r="C344" s="2"/>
      <c r="F344" s="2"/>
    </row>
    <row r="345" spans="1:6" ht="14.25">
      <c r="A345" s="1"/>
      <c r="C345" s="2"/>
      <c r="F345" s="2"/>
    </row>
    <row r="346" spans="1:6" ht="14.25">
      <c r="A346" s="1"/>
      <c r="C346" s="2"/>
      <c r="F346" s="2"/>
    </row>
    <row r="347" spans="1:6" ht="14.25">
      <c r="A347" s="1"/>
      <c r="C347" s="2"/>
      <c r="F347" s="2"/>
    </row>
    <row r="348" spans="1:6" ht="14.25">
      <c r="A348" s="1"/>
      <c r="C348" s="2"/>
      <c r="F348" s="2"/>
    </row>
    <row r="349" spans="1:6" ht="14.25">
      <c r="A349" s="1"/>
      <c r="C349" s="2"/>
      <c r="F349" s="2"/>
    </row>
    <row r="350" spans="1:6" ht="14.25">
      <c r="A350" s="1"/>
      <c r="C350" s="2"/>
      <c r="F350" s="2"/>
    </row>
    <row r="351" spans="1:6" ht="14.25">
      <c r="A351" s="1"/>
      <c r="C351" s="2"/>
      <c r="F351" s="2"/>
    </row>
    <row r="352" spans="1:6" ht="14.25">
      <c r="A352" s="1"/>
      <c r="C352" s="2"/>
      <c r="F352" s="2"/>
    </row>
    <row r="353" spans="1:6" ht="14.25">
      <c r="A353" s="1"/>
      <c r="C353" s="2"/>
      <c r="F353" s="2"/>
    </row>
    <row r="354" spans="1:6" ht="14.25">
      <c r="A354" s="1"/>
      <c r="C354" s="2"/>
      <c r="F354" s="2"/>
    </row>
    <row r="355" spans="1:6" ht="14.25">
      <c r="A355" s="1"/>
      <c r="C355" s="2"/>
      <c r="F355" s="2"/>
    </row>
    <row r="356" spans="1:6" ht="14.25">
      <c r="A356" s="1"/>
      <c r="C356" s="2"/>
      <c r="F356" s="2"/>
    </row>
    <row r="357" spans="1:6" ht="14.25">
      <c r="A357" s="1"/>
      <c r="C357" s="2"/>
      <c r="F357" s="2"/>
    </row>
    <row r="358" spans="1:6" ht="14.25">
      <c r="A358" s="1"/>
      <c r="C358" s="2"/>
      <c r="F358" s="2"/>
    </row>
    <row r="359" spans="1:6" ht="14.25">
      <c r="A359" s="1"/>
      <c r="C359" s="2"/>
      <c r="F359" s="2"/>
    </row>
    <row r="360" spans="1:6" ht="14.25">
      <c r="A360" s="1"/>
      <c r="C360" s="2"/>
      <c r="F360" s="2"/>
    </row>
    <row r="361" spans="1:6" ht="14.25">
      <c r="A361" s="1"/>
      <c r="C361" s="2"/>
      <c r="F361" s="2"/>
    </row>
    <row r="362" spans="1:6" ht="14.25">
      <c r="A362" s="1"/>
      <c r="C362" s="2"/>
      <c r="F362" s="2"/>
    </row>
    <row r="363" spans="1:6" ht="14.25">
      <c r="A363" s="1"/>
      <c r="C363" s="2"/>
      <c r="F363" s="2"/>
    </row>
    <row r="364" spans="1:6" ht="14.25">
      <c r="A364" s="1"/>
      <c r="C364" s="2"/>
      <c r="F364" s="2"/>
    </row>
    <row r="365" spans="1:6" ht="14.25">
      <c r="A365" s="1"/>
      <c r="C365" s="2"/>
      <c r="F365" s="2"/>
    </row>
    <row r="366" spans="1:6" ht="14.25">
      <c r="A366" s="1"/>
      <c r="C366" s="2"/>
      <c r="F366" s="2"/>
    </row>
    <row r="367" spans="1:6" ht="14.25">
      <c r="A367" s="1"/>
      <c r="C367" s="2"/>
      <c r="F367" s="2"/>
    </row>
    <row r="368" spans="1:6" ht="14.25">
      <c r="A368" s="1"/>
      <c r="C368" s="2"/>
      <c r="F368" s="2"/>
    </row>
    <row r="369" spans="1:6" ht="14.25">
      <c r="A369" s="1"/>
      <c r="C369" s="2"/>
      <c r="F369" s="2"/>
    </row>
    <row r="370" spans="1:6" ht="14.25">
      <c r="A370" s="1"/>
      <c r="C370" s="2"/>
      <c r="F370" s="2"/>
    </row>
    <row r="371" spans="1:6" ht="14.25">
      <c r="A371" s="1"/>
      <c r="C371" s="2"/>
      <c r="F371" s="2"/>
    </row>
    <row r="372" spans="1:6" ht="14.25">
      <c r="A372" s="1"/>
      <c r="C372" s="2"/>
      <c r="F372" s="2"/>
    </row>
    <row r="373" spans="1:6" ht="14.25">
      <c r="A373" s="1"/>
      <c r="C373" s="2"/>
      <c r="F373" s="2"/>
    </row>
    <row r="374" spans="1:6" ht="14.25">
      <c r="A374" s="1"/>
      <c r="C374" s="2"/>
      <c r="F374" s="2"/>
    </row>
    <row r="375" spans="1:6" ht="14.25">
      <c r="A375" s="1"/>
      <c r="C375" s="2"/>
      <c r="F375" s="2"/>
    </row>
    <row r="376" spans="1:6" ht="14.25">
      <c r="A376" s="1"/>
      <c r="C376" s="2"/>
      <c r="F376" s="2"/>
    </row>
    <row r="377" spans="1:6" ht="14.25">
      <c r="A377" s="1"/>
      <c r="C377" s="2"/>
      <c r="F377" s="2"/>
    </row>
    <row r="378" spans="1:6" ht="14.25">
      <c r="A378" s="1"/>
      <c r="C378" s="2"/>
      <c r="F378" s="2"/>
    </row>
    <row r="379" spans="1:6" ht="14.25">
      <c r="A379" s="1"/>
      <c r="C379" s="2"/>
      <c r="F379" s="2"/>
    </row>
    <row r="380" spans="1:6" ht="14.25">
      <c r="A380" s="1"/>
      <c r="C380" s="2"/>
      <c r="F380" s="2"/>
    </row>
    <row r="381" spans="1:6" ht="14.25">
      <c r="A381" s="1"/>
      <c r="C381" s="2"/>
      <c r="F381" s="2"/>
    </row>
    <row r="382" spans="1:6" ht="14.25">
      <c r="A382" s="1"/>
      <c r="C382" s="2"/>
      <c r="F382" s="2"/>
    </row>
    <row r="383" spans="1:6" ht="14.25">
      <c r="A383" s="1"/>
      <c r="C383" s="2"/>
      <c r="F383" s="2"/>
    </row>
    <row r="384" spans="1:6" ht="14.25">
      <c r="A384" s="1"/>
      <c r="C384" s="2"/>
      <c r="F384" s="2"/>
    </row>
    <row r="385" spans="1:6" ht="14.25">
      <c r="A385" s="1"/>
      <c r="C385" s="2"/>
      <c r="F385" s="2"/>
    </row>
    <row r="386" spans="1:6" ht="14.25">
      <c r="A386" s="1"/>
      <c r="C386" s="2"/>
      <c r="F386" s="2"/>
    </row>
    <row r="387" spans="1:6" ht="14.25">
      <c r="A387" s="1"/>
      <c r="C387" s="2"/>
      <c r="F387" s="2"/>
    </row>
    <row r="388" spans="1:6" ht="14.25">
      <c r="A388" s="1"/>
      <c r="C388" s="2"/>
      <c r="F388" s="2"/>
    </row>
    <row r="389" spans="1:6" ht="14.25">
      <c r="A389" s="1"/>
      <c r="C389" s="2"/>
      <c r="F389" s="2"/>
    </row>
    <row r="390" spans="1:6" ht="14.25">
      <c r="A390" s="1"/>
      <c r="C390" s="2"/>
      <c r="F390" s="2"/>
    </row>
    <row r="391" spans="1:6" ht="14.25">
      <c r="A391" s="1"/>
      <c r="C391" s="2"/>
      <c r="F391" s="2"/>
    </row>
    <row r="392" spans="1:6" ht="14.25">
      <c r="A392" s="1"/>
      <c r="C392" s="2"/>
      <c r="F392" s="2"/>
    </row>
    <row r="393" spans="1:6" ht="14.25">
      <c r="A393" s="1"/>
      <c r="C393" s="2"/>
      <c r="F393" s="2"/>
    </row>
    <row r="394" spans="1:6" ht="14.25">
      <c r="A394" s="1"/>
      <c r="C394" s="2"/>
      <c r="F394" s="2"/>
    </row>
    <row r="395" spans="1:6" ht="14.25">
      <c r="A395" s="1"/>
      <c r="C395" s="2"/>
      <c r="F395" s="2"/>
    </row>
    <row r="396" spans="1:6" ht="14.25">
      <c r="A396" s="1"/>
      <c r="C396" s="2"/>
      <c r="F396" s="2"/>
    </row>
    <row r="397" spans="1:6" ht="14.25">
      <c r="A397" s="1"/>
      <c r="C397" s="2"/>
      <c r="F397" s="2"/>
    </row>
    <row r="398" spans="1:6" ht="14.25">
      <c r="A398" s="1"/>
      <c r="C398" s="2"/>
      <c r="F398" s="2"/>
    </row>
    <row r="399" spans="1:6" ht="14.25">
      <c r="A399" s="1"/>
      <c r="C399" s="2"/>
      <c r="F399" s="2"/>
    </row>
    <row r="400" spans="1:6" ht="14.25">
      <c r="A400" s="1"/>
      <c r="C400" s="2"/>
      <c r="F400" s="2"/>
    </row>
    <row r="401" spans="1:6" ht="14.25">
      <c r="A401" s="1"/>
      <c r="C401" s="2"/>
      <c r="F401" s="2"/>
    </row>
    <row r="402" spans="1:6" ht="14.25">
      <c r="A402" s="1"/>
      <c r="C402" s="2"/>
      <c r="F402" s="2"/>
    </row>
    <row r="403" spans="1:6" ht="14.25">
      <c r="A403" s="1"/>
      <c r="C403" s="2"/>
      <c r="F403" s="2"/>
    </row>
    <row r="404" spans="1:6" ht="14.25">
      <c r="A404" s="1"/>
      <c r="C404" s="2"/>
      <c r="F404" s="2"/>
    </row>
    <row r="405" spans="1:6" ht="14.25">
      <c r="A405" s="1"/>
      <c r="C405" s="2"/>
      <c r="F405" s="2"/>
    </row>
    <row r="406" spans="1:6" ht="14.25">
      <c r="A406" s="1"/>
      <c r="C406" s="2"/>
      <c r="F406" s="2"/>
    </row>
    <row r="407" spans="1:6" ht="14.25">
      <c r="A407" s="1"/>
      <c r="C407" s="2"/>
      <c r="F407" s="2"/>
    </row>
    <row r="408" spans="1:6" ht="14.25">
      <c r="A408" s="1"/>
      <c r="C408" s="2"/>
      <c r="F408" s="2"/>
    </row>
    <row r="409" spans="1:6" ht="14.25">
      <c r="A409" s="1"/>
      <c r="C409" s="2"/>
      <c r="F409" s="2"/>
    </row>
    <row r="410" spans="1:6" ht="14.25">
      <c r="A410" s="1"/>
      <c r="C410" s="2"/>
      <c r="F410" s="2"/>
    </row>
    <row r="411" spans="1:6" ht="14.25">
      <c r="A411" s="1"/>
      <c r="C411" s="2"/>
      <c r="F411" s="2"/>
    </row>
    <row r="412" spans="1:6" ht="14.25">
      <c r="A412" s="1"/>
      <c r="C412" s="2"/>
      <c r="F412" s="2"/>
    </row>
    <row r="413" spans="1:6" ht="14.25">
      <c r="A413" s="1"/>
      <c r="C413" s="2"/>
      <c r="F413" s="2"/>
    </row>
    <row r="414" spans="1:6" ht="14.25">
      <c r="A414" s="1"/>
      <c r="C414" s="2"/>
      <c r="F414" s="2"/>
    </row>
    <row r="415" spans="1:6" ht="14.25">
      <c r="A415" s="1"/>
      <c r="C415" s="2"/>
      <c r="F415" s="2"/>
    </row>
    <row r="416" spans="1:6" ht="14.25">
      <c r="A416" s="1"/>
      <c r="C416" s="2"/>
      <c r="F416" s="2"/>
    </row>
    <row r="417" spans="1:6" ht="14.25">
      <c r="A417" s="1"/>
      <c r="C417" s="2"/>
      <c r="F417" s="2"/>
    </row>
    <row r="418" spans="1:6" ht="14.25">
      <c r="A418" s="1"/>
      <c r="C418" s="2"/>
      <c r="F418" s="2"/>
    </row>
    <row r="419" spans="1:6" ht="14.25">
      <c r="A419" s="1"/>
      <c r="C419" s="2"/>
      <c r="F419" s="2"/>
    </row>
    <row r="420" spans="1:6" ht="14.25">
      <c r="A420" s="1"/>
      <c r="C420" s="2"/>
      <c r="F420" s="2"/>
    </row>
    <row r="421" spans="1:6" ht="14.25">
      <c r="A421" s="1"/>
      <c r="C421" s="2"/>
      <c r="F421" s="2"/>
    </row>
    <row r="422" spans="1:6" ht="14.25">
      <c r="A422" s="1"/>
      <c r="C422" s="2"/>
      <c r="F422" s="2"/>
    </row>
    <row r="423" spans="1:6" ht="14.25">
      <c r="A423" s="1"/>
      <c r="C423" s="2"/>
      <c r="F423" s="2"/>
    </row>
    <row r="424" spans="1:6" ht="14.25">
      <c r="A424" s="1"/>
      <c r="C424" s="2"/>
      <c r="F424" s="2"/>
    </row>
    <row r="425" spans="1:6" ht="14.25">
      <c r="A425" s="1"/>
      <c r="C425" s="2"/>
      <c r="F425" s="2"/>
    </row>
    <row r="426" spans="1:6" ht="14.25">
      <c r="A426" s="1"/>
      <c r="C426" s="2"/>
      <c r="F426" s="2"/>
    </row>
    <row r="427" spans="1:6" ht="14.25">
      <c r="A427" s="1"/>
      <c r="C427" s="2"/>
      <c r="F427" s="2"/>
    </row>
    <row r="428" spans="1:6" ht="14.25">
      <c r="A428" s="1"/>
      <c r="C428" s="2"/>
      <c r="F428" s="2"/>
    </row>
    <row r="429" spans="1:6" ht="14.25">
      <c r="A429" s="1"/>
      <c r="C429" s="2"/>
      <c r="F429" s="2"/>
    </row>
    <row r="430" spans="1:6" ht="14.25">
      <c r="A430" s="1"/>
      <c r="C430" s="2"/>
      <c r="F430" s="2"/>
    </row>
    <row r="431" spans="1:6" ht="14.25">
      <c r="A431" s="1"/>
      <c r="C431" s="2"/>
      <c r="F431" s="2"/>
    </row>
    <row r="432" spans="1:6" ht="14.25">
      <c r="A432" s="1"/>
      <c r="C432" s="2"/>
      <c r="F432" s="2"/>
    </row>
    <row r="433" spans="1:6" ht="14.25">
      <c r="A433" s="1"/>
      <c r="C433" s="2"/>
      <c r="F433" s="2"/>
    </row>
    <row r="434" spans="1:6" ht="14.25">
      <c r="A434" s="1"/>
      <c r="C434" s="2"/>
      <c r="F434" s="2"/>
    </row>
    <row r="435" spans="1:6" ht="14.25">
      <c r="A435" s="1"/>
      <c r="C435" s="2"/>
      <c r="F435" s="2"/>
    </row>
    <row r="436" spans="1:6" ht="14.25">
      <c r="A436" s="1"/>
      <c r="C436" s="2"/>
      <c r="F436" s="2"/>
    </row>
    <row r="437" spans="1:6" ht="14.25">
      <c r="A437" s="1"/>
      <c r="C437" s="2"/>
      <c r="F437" s="2"/>
    </row>
    <row r="438" spans="1:6" ht="14.25">
      <c r="A438" s="1"/>
      <c r="C438" s="2"/>
      <c r="F438" s="2"/>
    </row>
    <row r="439" spans="1:6" ht="14.25">
      <c r="A439" s="1"/>
      <c r="C439" s="2"/>
      <c r="F439" s="2"/>
    </row>
    <row r="440" spans="1:6" ht="14.25">
      <c r="A440" s="1"/>
      <c r="C440" s="2"/>
      <c r="F440" s="2"/>
    </row>
    <row r="441" spans="1:6" ht="14.25">
      <c r="A441" s="1"/>
      <c r="C441" s="2"/>
      <c r="F441" s="2"/>
    </row>
    <row r="442" spans="1:6" ht="14.25">
      <c r="A442" s="1"/>
      <c r="C442" s="2"/>
      <c r="F442" s="2"/>
    </row>
    <row r="443" spans="1:6" ht="14.25">
      <c r="A443" s="1"/>
      <c r="C443" s="2"/>
      <c r="F443" s="2"/>
    </row>
    <row r="444" spans="1:6" ht="14.25">
      <c r="A444" s="1"/>
      <c r="C444" s="2"/>
      <c r="F444" s="2"/>
    </row>
    <row r="445" spans="1:6" ht="14.25">
      <c r="A445" s="1"/>
      <c r="C445" s="2"/>
      <c r="F445" s="2"/>
    </row>
    <row r="446" spans="1:6" ht="14.25">
      <c r="A446" s="1"/>
      <c r="C446" s="2"/>
      <c r="F446" s="2"/>
    </row>
    <row r="447" spans="1:6" ht="14.25">
      <c r="A447" s="1"/>
      <c r="C447" s="2"/>
      <c r="F447" s="2"/>
    </row>
    <row r="448" spans="1:6" ht="14.25">
      <c r="A448" s="1"/>
      <c r="C448" s="2"/>
      <c r="F448" s="2"/>
    </row>
    <row r="449" spans="1:6" ht="14.25">
      <c r="A449" s="1"/>
      <c r="C449" s="2"/>
      <c r="F449" s="2"/>
    </row>
    <row r="450" spans="1:6" ht="14.25">
      <c r="A450" s="1"/>
      <c r="C450" s="2"/>
      <c r="F450" s="2"/>
    </row>
    <row r="451" spans="1:6" ht="14.25">
      <c r="A451" s="1"/>
      <c r="C451" s="2"/>
      <c r="F451" s="2"/>
    </row>
    <row r="452" spans="1:6" ht="14.25">
      <c r="A452" s="1"/>
      <c r="C452" s="2"/>
      <c r="F452" s="2"/>
    </row>
    <row r="453" spans="1:6" ht="14.25">
      <c r="A453" s="1"/>
      <c r="C453" s="2"/>
      <c r="F453" s="2"/>
    </row>
    <row r="454" spans="1:6" ht="14.25">
      <c r="A454" s="1"/>
      <c r="C454" s="2"/>
      <c r="F454" s="2"/>
    </row>
    <row r="455" spans="1:6" ht="14.25">
      <c r="A455" s="1"/>
      <c r="C455" s="2"/>
      <c r="F455" s="2"/>
    </row>
    <row r="456" spans="1:6" ht="14.25">
      <c r="A456" s="1"/>
      <c r="C456" s="2"/>
      <c r="F456" s="2"/>
    </row>
    <row r="457" spans="1:6" ht="14.25">
      <c r="A457" s="1"/>
      <c r="C457" s="2"/>
      <c r="F457" s="2"/>
    </row>
    <row r="458" spans="1:6" ht="14.25">
      <c r="A458" s="1"/>
      <c r="C458" s="2"/>
      <c r="F458" s="2"/>
    </row>
    <row r="459" spans="1:6" ht="14.25">
      <c r="A459" s="1"/>
      <c r="C459" s="2"/>
      <c r="F459" s="2"/>
    </row>
    <row r="460" spans="1:6" ht="14.25">
      <c r="A460" s="1"/>
      <c r="C460" s="2"/>
      <c r="F460" s="2"/>
    </row>
    <row r="461" spans="1:6" ht="14.25">
      <c r="A461" s="1"/>
      <c r="C461" s="2"/>
      <c r="F461" s="2"/>
    </row>
    <row r="462" spans="1:6" ht="14.25">
      <c r="A462" s="1"/>
      <c r="C462" s="2"/>
      <c r="F462" s="2"/>
    </row>
    <row r="463" spans="1:6" ht="14.25">
      <c r="A463" s="1"/>
      <c r="C463" s="2"/>
      <c r="F463" s="2"/>
    </row>
    <row r="464" spans="1:6" ht="14.25">
      <c r="A464" s="1"/>
      <c r="C464" s="2"/>
      <c r="F464" s="2"/>
    </row>
    <row r="465" spans="1:6" ht="14.25">
      <c r="A465" s="1"/>
      <c r="C465" s="2"/>
      <c r="F465" s="2"/>
    </row>
    <row r="466" spans="1:6" ht="14.25">
      <c r="A466" s="1"/>
      <c r="C466" s="2"/>
      <c r="F466" s="2"/>
    </row>
    <row r="467" spans="1:6" ht="14.25">
      <c r="A467" s="1"/>
      <c r="C467" s="2"/>
      <c r="F467" s="2"/>
    </row>
    <row r="468" spans="1:6" ht="14.25">
      <c r="A468" s="1"/>
      <c r="C468" s="2"/>
      <c r="F468" s="2"/>
    </row>
    <row r="469" spans="1:6" ht="14.25">
      <c r="A469" s="1"/>
      <c r="C469" s="2"/>
      <c r="F469" s="2"/>
    </row>
    <row r="470" spans="1:6" ht="14.25">
      <c r="A470" s="1"/>
      <c r="C470" s="2"/>
      <c r="F470" s="2"/>
    </row>
    <row r="471" spans="1:6" ht="14.25">
      <c r="A471" s="1"/>
      <c r="C471" s="2"/>
      <c r="F471" s="2"/>
    </row>
    <row r="472" spans="1:6" ht="14.25">
      <c r="A472" s="1"/>
      <c r="C472" s="2"/>
      <c r="F472" s="2"/>
    </row>
    <row r="473" spans="1:6" ht="14.25">
      <c r="A473" s="1"/>
      <c r="C473" s="2"/>
      <c r="F473" s="2"/>
    </row>
    <row r="474" spans="1:6" ht="14.25">
      <c r="A474" s="1"/>
      <c r="C474" s="2"/>
      <c r="F474" s="2"/>
    </row>
    <row r="475" spans="1:6" ht="14.25">
      <c r="A475" s="1"/>
      <c r="C475" s="2"/>
      <c r="F475" s="2"/>
    </row>
    <row r="476" spans="1:6" ht="14.25">
      <c r="A476" s="1"/>
      <c r="C476" s="2"/>
      <c r="F476" s="2"/>
    </row>
    <row r="477" spans="1:6" ht="14.25">
      <c r="A477" s="1"/>
      <c r="C477" s="2"/>
      <c r="F477" s="2"/>
    </row>
    <row r="478" spans="1:6" ht="14.25">
      <c r="A478" s="1"/>
      <c r="C478" s="2"/>
      <c r="F478" s="2"/>
    </row>
    <row r="479" spans="1:6" ht="14.25">
      <c r="A479" s="1"/>
      <c r="C479" s="2"/>
      <c r="F479" s="2"/>
    </row>
    <row r="480" spans="1:6" ht="14.25">
      <c r="A480" s="1"/>
      <c r="C480" s="2"/>
      <c r="F480" s="2"/>
    </row>
    <row r="481" spans="1:6" ht="14.25">
      <c r="A481" s="1"/>
      <c r="C481" s="2"/>
      <c r="F481" s="2"/>
    </row>
    <row r="482" spans="1:6" ht="14.25">
      <c r="A482" s="1"/>
      <c r="C482" s="2"/>
      <c r="F482" s="2"/>
    </row>
    <row r="483" spans="1:6" ht="14.25">
      <c r="A483" s="1"/>
      <c r="C483" s="2"/>
      <c r="F483" s="2"/>
    </row>
    <row r="484" spans="1:6" ht="14.25">
      <c r="A484" s="1"/>
      <c r="C484" s="2"/>
      <c r="F484" s="2"/>
    </row>
    <row r="485" spans="1:6" ht="14.25">
      <c r="A485" s="1"/>
      <c r="C485" s="2"/>
      <c r="F485" s="2"/>
    </row>
    <row r="486" spans="1:6" ht="14.25">
      <c r="A486" s="1"/>
      <c r="C486" s="2"/>
      <c r="F486" s="2"/>
    </row>
    <row r="487" spans="1:6" ht="14.25">
      <c r="A487" s="1"/>
      <c r="C487" s="2"/>
      <c r="F487" s="2"/>
    </row>
    <row r="488" spans="1:6" ht="14.25">
      <c r="A488" s="1"/>
      <c r="C488" s="2"/>
      <c r="F488" s="2"/>
    </row>
    <row r="489" spans="1:6" ht="14.25">
      <c r="A489" s="1"/>
      <c r="C489" s="2"/>
      <c r="F489" s="2"/>
    </row>
    <row r="490" spans="1:6" ht="14.25">
      <c r="A490" s="1"/>
      <c r="C490" s="2"/>
      <c r="F490" s="2"/>
    </row>
    <row r="491" spans="1:6" ht="14.25">
      <c r="A491" s="1"/>
      <c r="C491" s="2"/>
      <c r="F491" s="2"/>
    </row>
    <row r="492" spans="1:6" ht="14.25">
      <c r="A492" s="1"/>
      <c r="C492" s="2"/>
      <c r="F492" s="2"/>
    </row>
    <row r="493" spans="1:6" ht="14.25">
      <c r="A493" s="1"/>
      <c r="C493" s="2"/>
      <c r="F493" s="2"/>
    </row>
    <row r="494" spans="1:6" ht="14.25">
      <c r="A494" s="1"/>
      <c r="C494" s="2"/>
      <c r="F494" s="2"/>
    </row>
    <row r="495" spans="1:6" ht="14.25">
      <c r="A495" s="1"/>
      <c r="C495" s="2"/>
      <c r="F495" s="2"/>
    </row>
    <row r="496" spans="1:6" ht="14.25">
      <c r="A496" s="1"/>
      <c r="C496" s="2"/>
      <c r="F496" s="2"/>
    </row>
    <row r="497" spans="1:6" ht="14.25">
      <c r="A497" s="1"/>
      <c r="C497" s="2"/>
      <c r="F497" s="2"/>
    </row>
    <row r="498" spans="1:6" ht="14.25">
      <c r="A498" s="1"/>
      <c r="C498" s="2"/>
      <c r="F498" s="2"/>
    </row>
    <row r="499" spans="1:6" ht="14.25">
      <c r="A499" s="1"/>
      <c r="C499" s="2"/>
      <c r="F499" s="2"/>
    </row>
    <row r="500" spans="1:6" ht="14.25">
      <c r="A500" s="1"/>
      <c r="C500" s="2"/>
      <c r="F500" s="2"/>
    </row>
    <row r="501" spans="1:6" ht="14.25">
      <c r="A501" s="1"/>
      <c r="C501" s="2"/>
      <c r="F501" s="2"/>
    </row>
    <row r="502" spans="1:6" ht="14.25">
      <c r="A502" s="1"/>
      <c r="C502" s="2"/>
      <c r="F502" s="2"/>
    </row>
    <row r="503" spans="1:6" ht="14.25">
      <c r="A503" s="1"/>
      <c r="C503" s="2"/>
      <c r="F503" s="2"/>
    </row>
    <row r="504" spans="1:6" ht="14.25">
      <c r="A504" s="1"/>
      <c r="C504" s="2"/>
      <c r="F504" s="2"/>
    </row>
    <row r="505" spans="1:6" ht="14.25">
      <c r="A505" s="1"/>
      <c r="C505" s="2"/>
      <c r="F505" s="2"/>
    </row>
    <row r="506" spans="1:6" ht="14.25">
      <c r="A506" s="1"/>
      <c r="C506" s="2"/>
      <c r="F506" s="2"/>
    </row>
    <row r="507" spans="1:6" ht="14.25">
      <c r="A507" s="1"/>
      <c r="C507" s="2"/>
      <c r="F507" s="2"/>
    </row>
    <row r="508" spans="1:6" ht="14.25">
      <c r="A508" s="1"/>
      <c r="C508" s="2"/>
      <c r="F508" s="2"/>
    </row>
    <row r="509" spans="1:6" ht="14.25">
      <c r="A509" s="1"/>
      <c r="C509" s="2"/>
      <c r="F509" s="2"/>
    </row>
    <row r="510" spans="1:6" ht="14.25">
      <c r="A510" s="1"/>
      <c r="C510" s="2"/>
      <c r="F510" s="2"/>
    </row>
    <row r="511" spans="1:6" ht="14.25">
      <c r="A511" s="1"/>
      <c r="C511" s="2"/>
      <c r="F511" s="2"/>
    </row>
    <row r="512" spans="1:6" ht="14.25">
      <c r="A512" s="1"/>
      <c r="C512" s="2"/>
      <c r="F512" s="2"/>
    </row>
    <row r="513" spans="1:6" ht="14.25">
      <c r="A513" s="1"/>
      <c r="C513" s="2"/>
      <c r="F513" s="2"/>
    </row>
    <row r="514" spans="1:6" ht="14.25">
      <c r="A514" s="1"/>
      <c r="C514" s="2"/>
      <c r="F514" s="2"/>
    </row>
    <row r="515" spans="1:6" ht="14.25">
      <c r="A515" s="1"/>
      <c r="C515" s="2"/>
      <c r="F515" s="2"/>
    </row>
    <row r="516" spans="1:6" ht="14.25">
      <c r="A516" s="1"/>
      <c r="C516" s="2"/>
      <c r="F516" s="2"/>
    </row>
    <row r="517" spans="1:6" ht="14.25">
      <c r="A517" s="1"/>
      <c r="C517" s="2"/>
      <c r="F517" s="2"/>
    </row>
    <row r="518" spans="1:6" ht="14.25">
      <c r="A518" s="1"/>
      <c r="C518" s="2"/>
      <c r="F518" s="2"/>
    </row>
    <row r="519" spans="1:6" ht="14.25">
      <c r="A519" s="1"/>
      <c r="C519" s="2"/>
      <c r="F519" s="2"/>
    </row>
    <row r="520" spans="1:6" ht="14.25">
      <c r="A520" s="1"/>
      <c r="C520" s="2"/>
      <c r="F520" s="2"/>
    </row>
    <row r="521" spans="1:6" ht="14.25">
      <c r="A521" s="1"/>
      <c r="C521" s="2"/>
      <c r="F521" s="2"/>
    </row>
    <row r="522" spans="1:6" ht="14.25">
      <c r="A522" s="1"/>
      <c r="C522" s="2"/>
      <c r="F522" s="2"/>
    </row>
    <row r="523" spans="1:6" ht="14.25">
      <c r="A523" s="1"/>
      <c r="C523" s="2"/>
      <c r="F523" s="2"/>
    </row>
    <row r="524" spans="1:6" ht="14.25">
      <c r="A524" s="1"/>
      <c r="C524" s="2"/>
      <c r="F524" s="2"/>
    </row>
    <row r="525" spans="1:6" ht="14.25">
      <c r="A525" s="1"/>
      <c r="C525" s="2"/>
      <c r="F525" s="2"/>
    </row>
    <row r="526" spans="1:6" ht="14.25">
      <c r="A526" s="1"/>
      <c r="C526" s="2"/>
      <c r="F526" s="2"/>
    </row>
    <row r="527" spans="1:6" ht="14.25">
      <c r="A527" s="1"/>
      <c r="C527" s="2"/>
      <c r="F527" s="2"/>
    </row>
    <row r="528" spans="1:6" ht="14.25">
      <c r="A528" s="1"/>
      <c r="C528" s="2"/>
      <c r="F528" s="2"/>
    </row>
    <row r="529" spans="1:6" ht="14.25">
      <c r="A529" s="1"/>
      <c r="C529" s="2"/>
      <c r="F529" s="2"/>
    </row>
    <row r="530" spans="1:6" ht="14.25">
      <c r="A530" s="1"/>
      <c r="C530" s="2"/>
      <c r="F530" s="2"/>
    </row>
    <row r="531" spans="1:6" ht="14.25">
      <c r="A531" s="1"/>
      <c r="C531" s="2"/>
      <c r="F531" s="2"/>
    </row>
    <row r="532" spans="1:6" ht="14.25">
      <c r="A532" s="1"/>
      <c r="C532" s="2"/>
      <c r="F532" s="2"/>
    </row>
    <row r="533" spans="1:6" ht="14.25">
      <c r="A533" s="1"/>
      <c r="C533" s="2"/>
      <c r="F533" s="2"/>
    </row>
    <row r="534" spans="1:6" ht="14.25">
      <c r="A534" s="1"/>
      <c r="C534" s="2"/>
      <c r="F534" s="2"/>
    </row>
    <row r="535" spans="1:6" ht="14.25">
      <c r="A535" s="1"/>
      <c r="C535" s="2"/>
      <c r="F535" s="2"/>
    </row>
    <row r="536" spans="1:6" ht="14.25">
      <c r="A536" s="1"/>
      <c r="C536" s="2"/>
      <c r="F536" s="2"/>
    </row>
    <row r="537" spans="1:6" ht="14.25">
      <c r="A537" s="1"/>
      <c r="C537" s="2"/>
      <c r="F537" s="2"/>
    </row>
    <row r="538" spans="1:6" ht="14.25">
      <c r="A538" s="1"/>
      <c r="C538" s="2"/>
      <c r="F538" s="2"/>
    </row>
    <row r="539" spans="1:6" ht="14.25">
      <c r="A539" s="1"/>
      <c r="C539" s="2"/>
      <c r="F539" s="2"/>
    </row>
    <row r="540" spans="1:6" ht="14.25">
      <c r="A540" s="1"/>
      <c r="C540" s="2"/>
      <c r="F540" s="2"/>
    </row>
    <row r="541" spans="1:6" ht="14.25">
      <c r="A541" s="1"/>
      <c r="C541" s="2"/>
      <c r="F541" s="2"/>
    </row>
    <row r="542" spans="1:6" ht="14.25">
      <c r="A542" s="1"/>
      <c r="C542" s="2"/>
      <c r="F542" s="2"/>
    </row>
    <row r="543" spans="1:6" ht="14.25">
      <c r="A543" s="1"/>
      <c r="C543" s="2"/>
      <c r="F543" s="2"/>
    </row>
    <row r="544" spans="1:6" ht="14.25">
      <c r="A544" s="1"/>
      <c r="C544" s="2"/>
      <c r="F544" s="2"/>
    </row>
    <row r="545" spans="1:6" ht="14.25">
      <c r="A545" s="1"/>
      <c r="C545" s="2"/>
      <c r="F545" s="2"/>
    </row>
    <row r="546" spans="1:6" ht="14.25">
      <c r="A546" s="1"/>
      <c r="C546" s="2"/>
      <c r="F546" s="2"/>
    </row>
    <row r="547" spans="1:6" ht="14.25">
      <c r="A547" s="1"/>
      <c r="C547" s="2"/>
      <c r="F547" s="2"/>
    </row>
    <row r="548" spans="1:6" ht="14.25">
      <c r="A548" s="1"/>
      <c r="C548" s="2"/>
      <c r="F548" s="2"/>
    </row>
    <row r="549" spans="1:6" ht="14.25">
      <c r="A549" s="1"/>
      <c r="C549" s="2"/>
      <c r="F549" s="2"/>
    </row>
    <row r="550" spans="1:6" ht="14.25">
      <c r="A550" s="1"/>
      <c r="C550" s="2"/>
      <c r="F550" s="2"/>
    </row>
    <row r="551" spans="1:6" ht="14.25">
      <c r="A551" s="1"/>
      <c r="C551" s="2"/>
      <c r="F551" s="2"/>
    </row>
    <row r="552" spans="1:6" ht="14.25">
      <c r="A552" s="1"/>
      <c r="C552" s="2"/>
      <c r="F552" s="2"/>
    </row>
    <row r="553" spans="1:6" ht="14.25">
      <c r="A553" s="1"/>
      <c r="C553" s="2"/>
      <c r="F553" s="2"/>
    </row>
    <row r="554" spans="1:6" ht="14.25">
      <c r="A554" s="1"/>
      <c r="C554" s="2"/>
      <c r="F554" s="2"/>
    </row>
    <row r="555" spans="1:6" ht="14.25">
      <c r="A555" s="1"/>
      <c r="C555" s="2"/>
      <c r="F555" s="2"/>
    </row>
    <row r="556" spans="1:6" ht="14.25">
      <c r="A556" s="1"/>
      <c r="C556" s="2"/>
      <c r="F556" s="2"/>
    </row>
    <row r="557" spans="1:6" ht="14.25">
      <c r="A557" s="1"/>
      <c r="C557" s="2"/>
      <c r="F557" s="2"/>
    </row>
    <row r="558" spans="1:6" ht="14.25">
      <c r="A558" s="1"/>
      <c r="C558" s="2"/>
      <c r="F558" s="2"/>
    </row>
    <row r="559" spans="1:6" ht="14.25">
      <c r="A559" s="1"/>
      <c r="C559" s="2"/>
      <c r="F559" s="2"/>
    </row>
    <row r="560" spans="1:6" ht="14.25">
      <c r="A560" s="1"/>
      <c r="C560" s="2"/>
      <c r="F560" s="2"/>
    </row>
    <row r="561" spans="1:6" ht="14.25">
      <c r="A561" s="1"/>
      <c r="C561" s="2"/>
      <c r="F561" s="2"/>
    </row>
    <row r="562" spans="1:6" ht="14.25">
      <c r="A562" s="1"/>
      <c r="C562" s="2"/>
      <c r="F562" s="2"/>
    </row>
    <row r="563" spans="1:6" ht="14.25">
      <c r="A563" s="1"/>
      <c r="C563" s="2"/>
      <c r="F563" s="2"/>
    </row>
    <row r="564" spans="1:6" ht="14.25">
      <c r="A564" s="1"/>
      <c r="C564" s="2"/>
      <c r="F564" s="2"/>
    </row>
    <row r="565" spans="1:6" ht="14.25">
      <c r="A565" s="1"/>
      <c r="C565" s="2"/>
      <c r="F565" s="2"/>
    </row>
    <row r="566" spans="1:6" ht="14.25">
      <c r="A566" s="1"/>
      <c r="C566" s="2"/>
      <c r="F566" s="2"/>
    </row>
    <row r="567" spans="1:6" ht="14.25">
      <c r="A567" s="1"/>
      <c r="C567" s="2"/>
      <c r="F567" s="2"/>
    </row>
    <row r="568" spans="1:6" ht="14.25">
      <c r="A568" s="1"/>
      <c r="C568" s="2"/>
      <c r="F568" s="2"/>
    </row>
    <row r="569" spans="1:6" ht="14.25">
      <c r="A569" s="1"/>
      <c r="C569" s="2"/>
      <c r="F569" s="2"/>
    </row>
    <row r="570" spans="1:6" ht="14.25">
      <c r="A570" s="1"/>
      <c r="C570" s="2"/>
      <c r="F570" s="2"/>
    </row>
    <row r="571" spans="1:6" ht="14.25">
      <c r="A571" s="1"/>
      <c r="C571" s="2"/>
      <c r="F571" s="2"/>
    </row>
    <row r="572" spans="1:6" ht="14.25">
      <c r="A572" s="1"/>
      <c r="C572" s="2"/>
      <c r="F572" s="2"/>
    </row>
    <row r="573" spans="1:6" ht="14.25">
      <c r="A573" s="1"/>
      <c r="C573" s="2"/>
      <c r="F573" s="2"/>
    </row>
    <row r="574" spans="1:6" ht="14.25">
      <c r="A574" s="1"/>
      <c r="C574" s="2"/>
      <c r="F574" s="2"/>
    </row>
    <row r="575" spans="1:6" ht="14.25">
      <c r="A575" s="1"/>
      <c r="C575" s="2"/>
      <c r="F575" s="2"/>
    </row>
    <row r="576" spans="1:6" ht="14.25">
      <c r="A576" s="1"/>
      <c r="C576" s="2"/>
      <c r="F576" s="2"/>
    </row>
    <row r="577" spans="1:6" ht="14.25">
      <c r="A577" s="1"/>
      <c r="C577" s="2"/>
      <c r="F577" s="2"/>
    </row>
    <row r="578" spans="1:6" ht="14.25">
      <c r="A578" s="1"/>
      <c r="C578" s="2"/>
      <c r="F578" s="2"/>
    </row>
    <row r="579" spans="1:6" ht="14.25">
      <c r="A579" s="1"/>
      <c r="C579" s="2"/>
      <c r="F579" s="2"/>
    </row>
    <row r="580" spans="1:6" ht="14.25">
      <c r="A580" s="1"/>
      <c r="C580" s="2"/>
      <c r="F580" s="2"/>
    </row>
    <row r="581" spans="1:6" ht="14.25">
      <c r="A581" s="1"/>
      <c r="C581" s="2"/>
      <c r="F581" s="2"/>
    </row>
    <row r="582" spans="1:6" ht="14.25">
      <c r="A582" s="1"/>
      <c r="C582" s="2"/>
      <c r="F582" s="2"/>
    </row>
    <row r="583" spans="1:6" ht="14.25">
      <c r="A583" s="1"/>
      <c r="C583" s="2"/>
      <c r="F583" s="2"/>
    </row>
    <row r="584" spans="1:6" ht="14.25">
      <c r="A584" s="1"/>
      <c r="C584" s="2"/>
      <c r="F584" s="2"/>
    </row>
    <row r="585" spans="1:6" ht="14.25">
      <c r="A585" s="1"/>
      <c r="C585" s="2"/>
      <c r="F585" s="2"/>
    </row>
    <row r="586" spans="1:6" ht="14.25">
      <c r="A586" s="1"/>
      <c r="C586" s="2"/>
      <c r="F586" s="2"/>
    </row>
    <row r="587" spans="1:6" ht="14.25">
      <c r="A587" s="1"/>
      <c r="C587" s="2"/>
      <c r="F587" s="2"/>
    </row>
    <row r="588" spans="1:6" ht="14.25">
      <c r="A588" s="1"/>
      <c r="C588" s="2"/>
      <c r="F588" s="2"/>
    </row>
    <row r="589" spans="1:6" ht="14.25">
      <c r="A589" s="1"/>
      <c r="C589" s="2"/>
      <c r="F589" s="2"/>
    </row>
    <row r="590" spans="1:6" ht="14.25">
      <c r="A590" s="1"/>
      <c r="C590" s="2"/>
      <c r="F590" s="2"/>
    </row>
    <row r="591" spans="1:6" ht="14.25">
      <c r="A591" s="1"/>
      <c r="C591" s="2"/>
      <c r="F591" s="2"/>
    </row>
    <row r="592" spans="1:6" ht="14.25">
      <c r="A592" s="1"/>
      <c r="C592" s="2"/>
      <c r="F592" s="2"/>
    </row>
    <row r="593" spans="1:6" ht="14.25">
      <c r="A593" s="1"/>
      <c r="C593" s="2"/>
      <c r="F593" s="2"/>
    </row>
    <row r="594" spans="1:6" ht="14.25">
      <c r="A594" s="1"/>
      <c r="C594" s="2"/>
      <c r="F594" s="2"/>
    </row>
    <row r="595" spans="1:6" ht="14.25">
      <c r="A595" s="1"/>
      <c r="C595" s="2"/>
      <c r="F595" s="2"/>
    </row>
    <row r="596" spans="1:6" ht="14.25">
      <c r="A596" s="1"/>
      <c r="C596" s="2"/>
      <c r="F596" s="2"/>
    </row>
    <row r="597" spans="1:6" ht="14.25">
      <c r="A597" s="1"/>
      <c r="C597" s="2"/>
      <c r="F597" s="2"/>
    </row>
    <row r="598" spans="1:6" ht="14.25">
      <c r="A598" s="1"/>
      <c r="C598" s="2"/>
      <c r="F598" s="2"/>
    </row>
    <row r="599" spans="1:6" ht="14.25">
      <c r="A599" s="1"/>
      <c r="C599" s="2"/>
      <c r="F599" s="2"/>
    </row>
    <row r="600" spans="1:6" ht="14.25">
      <c r="A600" s="1"/>
      <c r="C600" s="2"/>
      <c r="F600" s="2"/>
    </row>
    <row r="601" spans="1:6" ht="14.25">
      <c r="A601" s="1"/>
      <c r="C601" s="2"/>
      <c r="F601" s="2"/>
    </row>
    <row r="602" spans="1:6" ht="14.25">
      <c r="A602" s="1"/>
      <c r="C602" s="2"/>
      <c r="F602" s="2"/>
    </row>
    <row r="603" spans="1:6" ht="14.25">
      <c r="A603" s="1"/>
      <c r="C603" s="2"/>
      <c r="F603" s="2"/>
    </row>
    <row r="604" spans="1:6" ht="14.25">
      <c r="A604" s="1"/>
      <c r="C604" s="2"/>
      <c r="F604" s="2"/>
    </row>
    <row r="605" spans="1:6" ht="14.25">
      <c r="A605" s="1"/>
      <c r="C605" s="2"/>
      <c r="F605" s="2"/>
    </row>
    <row r="606" spans="1:6" ht="14.25">
      <c r="A606" s="1"/>
      <c r="C606" s="2"/>
      <c r="F606" s="2"/>
    </row>
    <row r="607" spans="1:6" ht="14.25">
      <c r="A607" s="1"/>
      <c r="C607" s="2"/>
      <c r="F607" s="2"/>
    </row>
    <row r="608" spans="1:6" ht="14.25">
      <c r="A608" s="1"/>
      <c r="C608" s="2"/>
      <c r="F608" s="2"/>
    </row>
    <row r="609" spans="1:6" ht="14.25">
      <c r="A609" s="1"/>
      <c r="C609" s="2"/>
      <c r="F609" s="2"/>
    </row>
    <row r="610" spans="1:6" ht="14.25">
      <c r="A610" s="1"/>
      <c r="C610" s="2"/>
      <c r="F610" s="2"/>
    </row>
    <row r="611" spans="1:6" ht="14.25">
      <c r="A611" s="1"/>
      <c r="C611" s="2"/>
      <c r="F611" s="2"/>
    </row>
    <row r="612" spans="1:6" ht="14.25">
      <c r="A612" s="1"/>
      <c r="C612" s="2"/>
      <c r="F612" s="2"/>
    </row>
    <row r="613" spans="1:6" ht="14.25">
      <c r="A613" s="1"/>
      <c r="C613" s="2"/>
      <c r="F613" s="2"/>
    </row>
    <row r="614" spans="1:6" ht="14.25">
      <c r="A614" s="1"/>
      <c r="C614" s="2"/>
      <c r="F614" s="2"/>
    </row>
    <row r="615" spans="1:6" ht="14.25">
      <c r="A615" s="1"/>
      <c r="C615" s="2"/>
      <c r="F615" s="2"/>
    </row>
    <row r="616" spans="1:6" ht="14.25">
      <c r="A616" s="1"/>
      <c r="C616" s="2"/>
      <c r="F616" s="2"/>
    </row>
    <row r="617" spans="1:6" ht="14.25">
      <c r="A617" s="1"/>
      <c r="C617" s="2"/>
      <c r="F617" s="2"/>
    </row>
    <row r="618" spans="1:6" ht="14.25">
      <c r="A618" s="1"/>
      <c r="C618" s="2"/>
      <c r="F618" s="2"/>
    </row>
    <row r="619" spans="1:6" ht="14.25">
      <c r="A619" s="1"/>
      <c r="C619" s="2"/>
      <c r="F619" s="2"/>
    </row>
    <row r="620" spans="1:6" ht="14.25">
      <c r="A620" s="1"/>
      <c r="C620" s="2"/>
      <c r="F620" s="2"/>
    </row>
    <row r="621" spans="1:6" ht="14.25">
      <c r="A621" s="1"/>
      <c r="C621" s="2"/>
      <c r="F621" s="2"/>
    </row>
    <row r="622" spans="1:6" ht="14.25">
      <c r="A622" s="1"/>
      <c r="C622" s="2"/>
      <c r="F622" s="2"/>
    </row>
    <row r="623" spans="1:6" ht="14.25">
      <c r="A623" s="1"/>
      <c r="C623" s="2"/>
      <c r="F623" s="2"/>
    </row>
    <row r="624" spans="1:6" ht="14.25">
      <c r="A624" s="1"/>
      <c r="C624" s="2"/>
      <c r="F624" s="2"/>
    </row>
    <row r="625" spans="1:6" ht="14.25">
      <c r="A625" s="1"/>
      <c r="C625" s="2"/>
      <c r="F625" s="2"/>
    </row>
    <row r="626" spans="1:6" ht="14.25">
      <c r="A626" s="1"/>
      <c r="C626" s="2"/>
      <c r="F626" s="2"/>
    </row>
    <row r="627" spans="1:6" ht="14.25">
      <c r="A627" s="1"/>
      <c r="C627" s="2"/>
      <c r="F627" s="2"/>
    </row>
    <row r="628" spans="1:6" ht="14.25">
      <c r="A628" s="1"/>
      <c r="C628" s="2"/>
      <c r="F628" s="2"/>
    </row>
    <row r="629" spans="1:6" ht="14.25">
      <c r="A629" s="1"/>
      <c r="C629" s="2"/>
      <c r="F629" s="2"/>
    </row>
    <row r="630" spans="1:6" ht="14.25">
      <c r="A630" s="1"/>
      <c r="C630" s="2"/>
      <c r="F630" s="2"/>
    </row>
    <row r="631" spans="1:6" ht="14.25">
      <c r="A631" s="1"/>
      <c r="C631" s="2"/>
      <c r="F631" s="2"/>
    </row>
    <row r="632" spans="1:6" ht="14.25">
      <c r="A632" s="1"/>
      <c r="C632" s="2"/>
      <c r="F632" s="2"/>
    </row>
    <row r="633" spans="1:6" ht="14.25">
      <c r="A633" s="1"/>
      <c r="C633" s="2"/>
      <c r="F633" s="2"/>
    </row>
    <row r="634" spans="1:6" ht="14.25">
      <c r="A634" s="1"/>
      <c r="C634" s="2"/>
      <c r="F634" s="2"/>
    </row>
    <row r="635" spans="1:6" ht="14.25">
      <c r="A635" s="1"/>
      <c r="C635" s="2"/>
      <c r="F635" s="2"/>
    </row>
    <row r="636" spans="1:6" ht="14.25">
      <c r="A636" s="1"/>
      <c r="C636" s="2"/>
      <c r="F636" s="2"/>
    </row>
    <row r="637" spans="1:6" ht="14.25">
      <c r="A637" s="1"/>
      <c r="C637" s="2"/>
      <c r="F637" s="2"/>
    </row>
    <row r="638" spans="1:6" ht="14.25">
      <c r="A638" s="1"/>
      <c r="C638" s="2"/>
      <c r="F638" s="2"/>
    </row>
    <row r="639" spans="1:6" ht="14.25">
      <c r="A639" s="1"/>
      <c r="C639" s="2"/>
      <c r="F639" s="2"/>
    </row>
    <row r="640" spans="1:6" ht="14.25">
      <c r="A640" s="1"/>
      <c r="C640" s="2"/>
      <c r="F640" s="2"/>
    </row>
    <row r="641" spans="1:6" ht="14.25">
      <c r="A641" s="1"/>
      <c r="C641" s="2"/>
      <c r="F641" s="2"/>
    </row>
    <row r="642" spans="1:6" ht="14.25">
      <c r="A642" s="1"/>
      <c r="C642" s="2"/>
      <c r="F642" s="2"/>
    </row>
    <row r="643" spans="1:6" ht="14.25">
      <c r="A643" s="1"/>
      <c r="C643" s="2"/>
      <c r="F643" s="2"/>
    </row>
    <row r="644" spans="1:6" ht="14.25">
      <c r="A644" s="1"/>
      <c r="C644" s="2"/>
      <c r="F644" s="2"/>
    </row>
    <row r="645" spans="1:6" ht="14.25">
      <c r="A645" s="1"/>
      <c r="C645" s="2"/>
      <c r="F645" s="2"/>
    </row>
    <row r="646" spans="1:6" ht="14.25">
      <c r="A646" s="1"/>
      <c r="C646" s="2"/>
      <c r="F646" s="2"/>
    </row>
    <row r="647" spans="1:6" ht="14.25">
      <c r="A647" s="1"/>
      <c r="C647" s="2"/>
      <c r="F647" s="2"/>
    </row>
    <row r="648" spans="1:6" ht="14.25">
      <c r="A648" s="1"/>
      <c r="C648" s="2"/>
      <c r="F648" s="2"/>
    </row>
    <row r="649" spans="1:6" ht="14.25">
      <c r="A649" s="1"/>
      <c r="C649" s="2"/>
      <c r="F649" s="2"/>
    </row>
    <row r="650" spans="1:6" ht="14.25">
      <c r="A650" s="1"/>
      <c r="C650" s="2"/>
      <c r="F650" s="2"/>
    </row>
    <row r="651" spans="1:6" ht="14.25">
      <c r="A651" s="1"/>
      <c r="C651" s="2"/>
      <c r="F651" s="2"/>
    </row>
    <row r="652" spans="1:6" ht="14.25">
      <c r="A652" s="1"/>
      <c r="C652" s="2"/>
      <c r="F652" s="2"/>
    </row>
    <row r="653" spans="1:6" ht="14.25">
      <c r="A653" s="1"/>
      <c r="C653" s="2"/>
      <c r="F653" s="2"/>
    </row>
    <row r="654" spans="1:6" ht="14.25">
      <c r="A654" s="1"/>
      <c r="C654" s="2"/>
      <c r="F654" s="2"/>
    </row>
    <row r="655" spans="1:6" ht="14.25">
      <c r="A655" s="1"/>
      <c r="C655" s="2"/>
      <c r="F655" s="2"/>
    </row>
    <row r="656" spans="1:6" ht="14.25">
      <c r="A656" s="1"/>
      <c r="C656" s="2"/>
      <c r="F656" s="2"/>
    </row>
    <row r="657" spans="1:6" ht="14.25">
      <c r="A657" s="1"/>
      <c r="C657" s="2"/>
      <c r="F657" s="2"/>
    </row>
    <row r="658" spans="1:6" ht="14.25">
      <c r="A658" s="1"/>
      <c r="C658" s="2"/>
      <c r="F658" s="2"/>
    </row>
    <row r="659" spans="1:6" ht="14.25">
      <c r="A659" s="1"/>
      <c r="C659" s="2"/>
      <c r="F659" s="2"/>
    </row>
    <row r="660" spans="1:6" ht="14.25">
      <c r="A660" s="1"/>
      <c r="C660" s="2"/>
      <c r="F660" s="2"/>
    </row>
    <row r="661" spans="1:6" ht="14.25">
      <c r="A661" s="1"/>
      <c r="C661" s="2"/>
      <c r="F661" s="2"/>
    </row>
    <row r="662" spans="1:6" ht="14.25">
      <c r="A662" s="1"/>
      <c r="C662" s="2"/>
      <c r="F662" s="2"/>
    </row>
    <row r="663" spans="1:6" ht="14.25">
      <c r="A663" s="1"/>
      <c r="C663" s="2"/>
      <c r="F663" s="2"/>
    </row>
    <row r="664" spans="1:6" ht="14.25">
      <c r="A664" s="1"/>
      <c r="C664" s="2"/>
      <c r="F664" s="2"/>
    </row>
    <row r="665" spans="1:6" ht="14.25">
      <c r="A665" s="1"/>
      <c r="C665" s="2"/>
      <c r="F665" s="2"/>
    </row>
    <row r="666" spans="1:6" ht="14.25">
      <c r="A666" s="1"/>
      <c r="C666" s="2"/>
      <c r="F666" s="2"/>
    </row>
    <row r="667" spans="1:6" ht="14.25">
      <c r="A667" s="1"/>
      <c r="C667" s="2"/>
      <c r="F667" s="2"/>
    </row>
    <row r="668" spans="1:6" ht="14.25">
      <c r="A668" s="1"/>
      <c r="C668" s="2"/>
      <c r="F668" s="2"/>
    </row>
    <row r="669" spans="1:6" ht="14.25">
      <c r="A669" s="1"/>
      <c r="C669" s="2"/>
      <c r="F669" s="2"/>
    </row>
    <row r="670" spans="1:6" ht="14.25">
      <c r="A670" s="1"/>
      <c r="C670" s="2"/>
      <c r="F670" s="2"/>
    </row>
    <row r="671" spans="1:6" ht="14.25">
      <c r="A671" s="1"/>
      <c r="C671" s="2"/>
      <c r="F671" s="2"/>
    </row>
    <row r="672" spans="1:6" ht="14.25">
      <c r="A672" s="1"/>
      <c r="C672" s="2"/>
      <c r="F672" s="2"/>
    </row>
    <row r="673" spans="1:6" ht="14.25">
      <c r="A673" s="1"/>
      <c r="C673" s="2"/>
      <c r="F673" s="2"/>
    </row>
    <row r="674" spans="1:6" ht="14.25">
      <c r="A674" s="1"/>
      <c r="C674" s="2"/>
      <c r="F674" s="2"/>
    </row>
    <row r="675" spans="1:6" ht="14.25">
      <c r="A675" s="1"/>
      <c r="C675" s="2"/>
      <c r="F675" s="2"/>
    </row>
    <row r="676" spans="1:6" ht="14.25">
      <c r="A676" s="1"/>
      <c r="C676" s="2"/>
      <c r="F676" s="2"/>
    </row>
    <row r="677" spans="1:6" ht="14.25">
      <c r="A677" s="1"/>
      <c r="C677" s="2"/>
      <c r="F677" s="2"/>
    </row>
    <row r="678" spans="1:6" ht="14.25">
      <c r="A678" s="1"/>
      <c r="C678" s="2"/>
      <c r="F678" s="2"/>
    </row>
    <row r="679" spans="1:6" ht="14.25">
      <c r="A679" s="1"/>
      <c r="C679" s="2"/>
      <c r="F679" s="2"/>
    </row>
    <row r="680" spans="1:6" ht="14.25">
      <c r="A680" s="1"/>
      <c r="C680" s="2"/>
      <c r="F680" s="2"/>
    </row>
    <row r="681" spans="1:6" ht="14.25">
      <c r="A681" s="1"/>
      <c r="C681" s="2"/>
      <c r="F681" s="2"/>
    </row>
    <row r="682" spans="1:6" ht="14.25">
      <c r="A682" s="1"/>
      <c r="C682" s="2"/>
      <c r="F682" s="2"/>
    </row>
    <row r="683" spans="1:6" ht="14.25">
      <c r="A683" s="1"/>
      <c r="C683" s="2"/>
      <c r="F683" s="2"/>
    </row>
    <row r="684" spans="1:6" ht="14.25">
      <c r="A684" s="1"/>
      <c r="C684" s="2"/>
      <c r="F684" s="2"/>
    </row>
    <row r="685" spans="1:6" ht="14.25">
      <c r="A685" s="1"/>
      <c r="C685" s="2"/>
      <c r="F685" s="2"/>
    </row>
    <row r="686" spans="1:6" ht="14.25">
      <c r="A686" s="1"/>
      <c r="C686" s="2"/>
      <c r="F686" s="2"/>
    </row>
    <row r="687" spans="1:6" ht="14.25">
      <c r="A687" s="1"/>
      <c r="C687" s="2"/>
      <c r="F687" s="2"/>
    </row>
    <row r="688" spans="1:6" ht="14.25">
      <c r="A688" s="1"/>
      <c r="C688" s="2"/>
      <c r="F688" s="2"/>
    </row>
    <row r="689" spans="1:6" ht="14.25">
      <c r="A689" s="1"/>
      <c r="C689" s="2"/>
      <c r="F689" s="2"/>
    </row>
    <row r="690" spans="1:6" ht="14.25">
      <c r="A690" s="1"/>
      <c r="C690" s="2"/>
      <c r="F690" s="2"/>
    </row>
    <row r="691" spans="1:6" ht="14.25">
      <c r="A691" s="1"/>
      <c r="C691" s="2"/>
      <c r="F691" s="2"/>
    </row>
    <row r="692" spans="1:6" ht="14.25">
      <c r="A692" s="1"/>
      <c r="C692" s="2"/>
      <c r="F692" s="2"/>
    </row>
    <row r="693" spans="1:6" ht="14.25">
      <c r="A693" s="1"/>
      <c r="C693" s="2"/>
      <c r="F693" s="2"/>
    </row>
    <row r="694" spans="1:6" ht="14.25">
      <c r="A694" s="1"/>
      <c r="C694" s="2"/>
      <c r="F694" s="2"/>
    </row>
    <row r="695" spans="1:6" ht="14.25">
      <c r="A695" s="1"/>
      <c r="C695" s="2"/>
      <c r="F695" s="2"/>
    </row>
    <row r="696" spans="1:6" ht="14.25">
      <c r="A696" s="1"/>
      <c r="C696" s="2"/>
      <c r="F696" s="2"/>
    </row>
    <row r="697" spans="1:6" ht="14.25">
      <c r="A697" s="1"/>
      <c r="C697" s="2"/>
      <c r="F697" s="2"/>
    </row>
    <row r="698" spans="1:6" ht="14.25">
      <c r="A698" s="1"/>
      <c r="C698" s="2"/>
      <c r="F698" s="2"/>
    </row>
    <row r="699" spans="1:6" ht="14.25">
      <c r="A699" s="1"/>
      <c r="C699" s="2"/>
      <c r="F699" s="2"/>
    </row>
    <row r="700" spans="1:6" ht="14.25">
      <c r="A700" s="1"/>
      <c r="C700" s="2"/>
      <c r="F700" s="2"/>
    </row>
    <row r="701" spans="1:6" ht="14.25">
      <c r="A701" s="1"/>
      <c r="C701" s="2"/>
      <c r="F701" s="2"/>
    </row>
    <row r="702" spans="1:6" ht="14.25">
      <c r="A702" s="1"/>
      <c r="C702" s="2"/>
      <c r="F702" s="2"/>
    </row>
    <row r="703" spans="1:6" ht="14.25">
      <c r="A703" s="1"/>
      <c r="C703" s="2"/>
      <c r="F703" s="2"/>
    </row>
    <row r="704" spans="1:6" ht="14.25">
      <c r="A704" s="1"/>
      <c r="C704" s="2"/>
      <c r="F704" s="2"/>
    </row>
    <row r="705" spans="1:6" ht="14.25">
      <c r="A705" s="1"/>
      <c r="C705" s="2"/>
      <c r="F705" s="2"/>
    </row>
    <row r="706" spans="1:6" ht="14.25">
      <c r="A706" s="1"/>
      <c r="C706" s="2"/>
      <c r="F706" s="2"/>
    </row>
    <row r="707" spans="1:6" ht="14.25">
      <c r="A707" s="1"/>
      <c r="C707" s="2"/>
      <c r="F707" s="2"/>
    </row>
    <row r="708" spans="1:6" ht="14.25">
      <c r="A708" s="1"/>
      <c r="C708" s="2"/>
      <c r="F708" s="2"/>
    </row>
    <row r="709" spans="1:6" ht="14.25">
      <c r="A709" s="1"/>
      <c r="C709" s="2"/>
      <c r="F709" s="2"/>
    </row>
    <row r="710" spans="1:6" ht="14.25">
      <c r="A710" s="1"/>
      <c r="C710" s="2"/>
      <c r="F710" s="2"/>
    </row>
    <row r="711" spans="1:6" ht="14.25">
      <c r="A711" s="1"/>
      <c r="C711" s="2"/>
      <c r="F711" s="2"/>
    </row>
    <row r="712" spans="1:6" ht="14.25">
      <c r="A712" s="1"/>
      <c r="C712" s="2"/>
      <c r="F712" s="2"/>
    </row>
    <row r="713" spans="1:6" ht="14.25">
      <c r="A713" s="1"/>
      <c r="C713" s="2"/>
      <c r="F713" s="2"/>
    </row>
    <row r="714" spans="1:6" ht="14.25">
      <c r="A714" s="1"/>
      <c r="C714" s="2"/>
      <c r="F714" s="2"/>
    </row>
    <row r="715" spans="1:6" ht="14.25">
      <c r="A715" s="1"/>
      <c r="C715" s="2"/>
      <c r="F715" s="2"/>
    </row>
    <row r="716" spans="1:6" ht="14.25">
      <c r="A716" s="1"/>
      <c r="C716" s="2"/>
      <c r="F716" s="2"/>
    </row>
    <row r="717" spans="1:6" ht="14.25">
      <c r="A717" s="1"/>
      <c r="C717" s="2"/>
      <c r="F717" s="2"/>
    </row>
    <row r="718" spans="1:6" ht="14.25">
      <c r="A718" s="1"/>
      <c r="C718" s="2"/>
      <c r="F718" s="2"/>
    </row>
    <row r="719" spans="1:6" ht="14.25">
      <c r="A719" s="1"/>
      <c r="C719" s="2"/>
      <c r="F719" s="2"/>
    </row>
    <row r="720" spans="1:6" ht="14.25">
      <c r="A720" s="1"/>
      <c r="C720" s="2"/>
      <c r="F720" s="2"/>
    </row>
    <row r="721" spans="1:6" ht="14.25">
      <c r="A721" s="1"/>
      <c r="C721" s="2"/>
      <c r="F721" s="2"/>
    </row>
    <row r="722" spans="1:6" ht="14.25">
      <c r="A722" s="1"/>
      <c r="C722" s="2"/>
      <c r="F722" s="2"/>
    </row>
    <row r="723" spans="1:6" ht="14.25">
      <c r="A723" s="1"/>
      <c r="C723" s="2"/>
      <c r="F723" s="2"/>
    </row>
    <row r="724" spans="1:6" ht="14.25">
      <c r="A724" s="1"/>
      <c r="C724" s="2"/>
      <c r="F724" s="2"/>
    </row>
    <row r="725" spans="1:6" ht="14.25">
      <c r="A725" s="1"/>
      <c r="C725" s="2"/>
      <c r="F725" s="2"/>
    </row>
    <row r="726" spans="1:6" ht="14.25">
      <c r="A726" s="1"/>
      <c r="C726" s="2"/>
      <c r="F726" s="2"/>
    </row>
    <row r="727" spans="1:6" ht="14.25">
      <c r="A727" s="1"/>
      <c r="C727" s="2"/>
      <c r="F727" s="2"/>
    </row>
    <row r="728" spans="1:6" ht="14.25">
      <c r="A728" s="1"/>
      <c r="C728" s="2"/>
      <c r="F728" s="2"/>
    </row>
    <row r="729" spans="1:6" ht="14.25">
      <c r="A729" s="1"/>
      <c r="F729" s="2"/>
    </row>
    <row r="730" spans="1:6" ht="14.25">
      <c r="A730" s="1"/>
      <c r="F730" s="2"/>
    </row>
    <row r="731" spans="1:6" ht="14.25">
      <c r="A731" s="1"/>
      <c r="F731" s="2"/>
    </row>
    <row r="732" spans="1:6" ht="14.25">
      <c r="A732" s="1"/>
      <c r="F732" s="2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</sheetData>
  <sheetProtection/>
  <printOptions horizontalCentered="1"/>
  <pageMargins left="0" right="0" top="0.2755905511811024" bottom="0.11811023622047245" header="0" footer="0"/>
  <pageSetup fitToHeight="8" horizontalDpi="600" verticalDpi="600" orientation="portrait" paperSize="9" scale="65" r:id="rId1"/>
  <headerFooter alignWithMargins="0">
    <oddFooter>&amp;C&amp;P</oddFooter>
  </headerFooter>
  <rowBreaks count="1" manualBreakCount="1">
    <brk id="6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16.75390625" style="19" customWidth="1"/>
    <col min="2" max="2" width="11.75390625" style="19" customWidth="1"/>
    <col min="3" max="3" width="12.00390625" style="19" customWidth="1"/>
    <col min="4" max="4" width="9.75390625" style="19" customWidth="1"/>
    <col min="5" max="5" width="10.00390625" style="19" customWidth="1"/>
    <col min="6" max="6" width="10.875" style="19" customWidth="1"/>
    <col min="7" max="7" width="9.875" style="19" customWidth="1"/>
    <col min="8" max="8" width="12.00390625" style="19" customWidth="1"/>
    <col min="9" max="9" width="12.125" style="19" customWidth="1"/>
    <col min="10" max="10" width="9.375" style="19" customWidth="1"/>
    <col min="11" max="16384" width="9.125" style="19" customWidth="1"/>
  </cols>
  <sheetData>
    <row r="1" spans="1:10" ht="23.25" customHeight="1">
      <c r="A1" s="331" t="s">
        <v>183</v>
      </c>
      <c r="B1" s="331"/>
      <c r="C1" s="331"/>
      <c r="D1" s="331"/>
      <c r="E1" s="331"/>
      <c r="F1" s="331"/>
      <c r="G1" s="331"/>
      <c r="H1" s="331"/>
      <c r="I1" s="331"/>
      <c r="J1" s="331"/>
    </row>
    <row r="2" spans="1:10" ht="12" customHeight="1" thickBot="1">
      <c r="A2" s="95"/>
      <c r="J2" s="111" t="s">
        <v>59</v>
      </c>
    </row>
    <row r="3" spans="1:10" ht="15.75" customHeight="1">
      <c r="A3" s="332" t="s">
        <v>60</v>
      </c>
      <c r="B3" s="335" t="s">
        <v>27</v>
      </c>
      <c r="C3" s="336"/>
      <c r="D3" s="337"/>
      <c r="E3" s="335" t="s">
        <v>61</v>
      </c>
      <c r="F3" s="336"/>
      <c r="G3" s="337"/>
      <c r="H3" s="335" t="s">
        <v>62</v>
      </c>
      <c r="I3" s="336"/>
      <c r="J3" s="337"/>
    </row>
    <row r="4" spans="1:10" ht="13.5" thickBot="1">
      <c r="A4" s="333"/>
      <c r="B4" s="338"/>
      <c r="C4" s="339"/>
      <c r="D4" s="340"/>
      <c r="E4" s="338"/>
      <c r="F4" s="339"/>
      <c r="G4" s="340"/>
      <c r="H4" s="338"/>
      <c r="I4" s="339"/>
      <c r="J4" s="340"/>
    </row>
    <row r="5" spans="1:10" ht="66.75" customHeight="1" thickBot="1">
      <c r="A5" s="334"/>
      <c r="B5" s="16" t="s">
        <v>190</v>
      </c>
      <c r="C5" s="17" t="s">
        <v>52</v>
      </c>
      <c r="D5" s="18" t="s">
        <v>191</v>
      </c>
      <c r="E5" s="16" t="str">
        <f>B5</f>
        <v>План на рік  (тис.грн.)</v>
      </c>
      <c r="F5" s="17" t="s">
        <v>52</v>
      </c>
      <c r="G5" s="18" t="str">
        <f>+D5</f>
        <v>Виконання (%)  </v>
      </c>
      <c r="H5" s="16" t="str">
        <f>B5</f>
        <v>План на рік  (тис.грн.)</v>
      </c>
      <c r="I5" s="17" t="s">
        <v>52</v>
      </c>
      <c r="J5" s="18" t="str">
        <f>+D5</f>
        <v>Виконання (%)  </v>
      </c>
    </row>
    <row r="6" spans="1:10" ht="51.75" customHeight="1">
      <c r="A6" s="22" t="s">
        <v>63</v>
      </c>
      <c r="B6" s="24">
        <f>Доходи!C28</f>
        <v>364651.4</v>
      </c>
      <c r="C6" s="24">
        <f>Доходи!E28</f>
        <v>258907.97231999997</v>
      </c>
      <c r="D6" s="25">
        <f>+C6/B6*100</f>
        <v>71.00150234443086</v>
      </c>
      <c r="E6" s="24">
        <f>Доходи!C63</f>
        <v>49921.697</v>
      </c>
      <c r="F6" s="24">
        <f>Доходи!E63</f>
        <v>50984.063590000005</v>
      </c>
      <c r="G6" s="25">
        <f>+F6/E6*100</f>
        <v>102.12806585881886</v>
      </c>
      <c r="H6" s="23">
        <f>+E6+B6</f>
        <v>414573.097</v>
      </c>
      <c r="I6" s="24">
        <f>+F6+C6</f>
        <v>309892.03591</v>
      </c>
      <c r="J6" s="25">
        <f>+I6/H6*100</f>
        <v>74.74967337545301</v>
      </c>
    </row>
    <row r="7" spans="1:10" ht="33.75" customHeight="1">
      <c r="A7" s="26" t="s">
        <v>64</v>
      </c>
      <c r="B7" s="28">
        <f>Доходи!C29</f>
        <v>1482272.4000000001</v>
      </c>
      <c r="C7" s="28">
        <f>Доходи!E29</f>
        <v>1098158.05837</v>
      </c>
      <c r="D7" s="29">
        <f>+C7/B7*100</f>
        <v>74.08611658491381</v>
      </c>
      <c r="E7" s="28">
        <f>Доходи!C64</f>
        <v>17904.1</v>
      </c>
      <c r="F7" s="28">
        <f>Доходи!E64</f>
        <v>10462.199999999999</v>
      </c>
      <c r="G7" s="29">
        <f>+F7/E7*100</f>
        <v>58.43466021749209</v>
      </c>
      <c r="H7" s="27">
        <f>+E7+B7</f>
        <v>1500176.5000000002</v>
      </c>
      <c r="I7" s="28">
        <f>+F7+C7</f>
        <v>1108620.25837</v>
      </c>
      <c r="J7" s="29">
        <f>+I7/H7*100</f>
        <v>73.89932173780883</v>
      </c>
    </row>
    <row r="8" spans="1:10" ht="33.75" customHeight="1">
      <c r="A8" s="30" t="s">
        <v>65</v>
      </c>
      <c r="B8" s="32">
        <f>B6+B7</f>
        <v>1846923.8000000003</v>
      </c>
      <c r="C8" s="32">
        <f>C6+C7</f>
        <v>1357066.03069</v>
      </c>
      <c r="D8" s="33">
        <f>+C8/B8*100</f>
        <v>73.47709909255595</v>
      </c>
      <c r="E8" s="31">
        <f>E7+E6</f>
        <v>67825.79699999999</v>
      </c>
      <c r="F8" s="32">
        <f>F7+F6</f>
        <v>61446.26359</v>
      </c>
      <c r="G8" s="33">
        <f>+F8/E8*100</f>
        <v>90.59423745510873</v>
      </c>
      <c r="H8" s="31">
        <f>+H7+H6</f>
        <v>1914749.5970000003</v>
      </c>
      <c r="I8" s="32">
        <f>+I7+I6</f>
        <v>1418512.29428</v>
      </c>
      <c r="J8" s="33">
        <f>+I8/H8*100</f>
        <v>74.08343610582307</v>
      </c>
    </row>
    <row r="9" spans="1:10" ht="33.75" customHeight="1">
      <c r="A9" s="30" t="s">
        <v>66</v>
      </c>
      <c r="B9" s="35">
        <f>Видатки!C27</f>
        <v>1818906.9229999997</v>
      </c>
      <c r="C9" s="35">
        <f>Видатки!E27</f>
        <v>1299878.95397</v>
      </c>
      <c r="D9" s="33">
        <f>+C9/B9*100</f>
        <v>71.46484174275696</v>
      </c>
      <c r="E9" s="35">
        <f>Видатки!C59</f>
        <v>101627.59200000002</v>
      </c>
      <c r="F9" s="35">
        <f>Видатки!E59</f>
        <v>62526.04850999999</v>
      </c>
      <c r="G9" s="33">
        <f>+F9/E9*100</f>
        <v>61.52467777648415</v>
      </c>
      <c r="H9" s="34">
        <f aca="true" t="shared" si="0" ref="H9:I11">+E9+B9</f>
        <v>1920534.5149999997</v>
      </c>
      <c r="I9" s="35">
        <f t="shared" si="0"/>
        <v>1362405.0024799998</v>
      </c>
      <c r="J9" s="33">
        <f>+I9/H9*100</f>
        <v>70.93884498503793</v>
      </c>
    </row>
    <row r="10" spans="1:10" ht="33.75" customHeight="1">
      <c r="A10" s="30" t="s">
        <v>67</v>
      </c>
      <c r="B10" s="35">
        <f>Видатки!C31</f>
        <v>1943.4</v>
      </c>
      <c r="C10" s="35">
        <f>Видатки!E31</f>
        <v>873.8</v>
      </c>
      <c r="D10" s="33"/>
      <c r="E10" s="35">
        <f>Видатки!C66</f>
        <v>1.5</v>
      </c>
      <c r="F10" s="35">
        <f>Видатки!E66</f>
        <v>-160.17304000000001</v>
      </c>
      <c r="G10" s="33"/>
      <c r="H10" s="34">
        <f t="shared" si="0"/>
        <v>1944.9</v>
      </c>
      <c r="I10" s="35">
        <f t="shared" si="0"/>
        <v>713.6269599999999</v>
      </c>
      <c r="J10" s="33"/>
    </row>
    <row r="11" spans="1:10" ht="33.75" customHeight="1" thickBot="1">
      <c r="A11" s="36" t="s">
        <v>68</v>
      </c>
      <c r="B11" s="37">
        <f>Видатки!C70</f>
        <v>-26073.477</v>
      </c>
      <c r="C11" s="38">
        <f>Видатки!E70</f>
        <v>-56313.276720000016</v>
      </c>
      <c r="D11" s="39"/>
      <c r="E11" s="38">
        <f>Видатки!C105</f>
        <v>33803.295</v>
      </c>
      <c r="F11" s="38">
        <f>Видатки!E105</f>
        <v>919.6118799999977</v>
      </c>
      <c r="G11" s="39"/>
      <c r="H11" s="37">
        <f t="shared" si="0"/>
        <v>7729.817999999999</v>
      </c>
      <c r="I11" s="38">
        <f t="shared" si="0"/>
        <v>-55393.66484000002</v>
      </c>
      <c r="J11" s="40"/>
    </row>
    <row r="12" ht="12.75">
      <c r="H12" s="20"/>
    </row>
    <row r="13" spans="1:10" ht="12.75">
      <c r="A13" s="21"/>
      <c r="B13" s="55">
        <f aca="true" t="shared" si="1" ref="B13:H13">+B8+B11-B10-B9</f>
        <v>0</v>
      </c>
      <c r="C13" s="55">
        <f t="shared" si="1"/>
        <v>0</v>
      </c>
      <c r="D13" s="55"/>
      <c r="E13" s="55">
        <f>+E8+E11-E10-E9</f>
        <v>0</v>
      </c>
      <c r="F13" s="55">
        <f t="shared" si="1"/>
        <v>0</v>
      </c>
      <c r="G13" s="55"/>
      <c r="H13" s="55">
        <f t="shared" si="1"/>
        <v>0</v>
      </c>
      <c r="I13" s="55">
        <f>+I8+I11-I10-I9</f>
        <v>0</v>
      </c>
      <c r="J13" s="20"/>
    </row>
  </sheetData>
  <sheetProtection/>
  <mergeCells count="5">
    <mergeCell ref="A1:J1"/>
    <mergeCell ref="A3:A5"/>
    <mergeCell ref="B3:D4"/>
    <mergeCell ref="E3:G4"/>
    <mergeCell ref="H3:J4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1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Аналітічний відділ</cp:lastModifiedBy>
  <cp:lastPrinted>2012-10-15T08:04:30Z</cp:lastPrinted>
  <dcterms:created xsi:type="dcterms:W3CDTF">2003-04-04T06:54:01Z</dcterms:created>
  <dcterms:modified xsi:type="dcterms:W3CDTF">2012-11-26T10:08:05Z</dcterms:modified>
  <cp:category/>
  <cp:version/>
  <cp:contentType/>
  <cp:contentStatus/>
</cp:coreProperties>
</file>